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eorg\OneDrive\Documents\Dossiers\Sport\TT\Clt Bourguignon individuel ppt+xls\"/>
    </mc:Choice>
  </mc:AlternateContent>
  <xr:revisionPtr revIDLastSave="0" documentId="13_ncr:1_{A5136D69-5E09-4798-A4AD-F35E97755B72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2024 2025" sheetId="21" r:id="rId1"/>
    <sheet name="2023 2024" sheetId="19" r:id="rId2"/>
    <sheet name="2022 2023" sheetId="10" r:id="rId3"/>
    <sheet name="2021 2022" sheetId="2" r:id="rId4"/>
  </sheets>
  <definedNames>
    <definedName name="_xlnm._FilterDatabase" localSheetId="3" hidden="1">'2021 2022'!$A$5:$T$5</definedName>
    <definedName name="_xlnm._FilterDatabase" localSheetId="2" hidden="1">'2022 2023'!$A$5:$T$5</definedName>
    <definedName name="_xlnm._FilterDatabase" localSheetId="1" hidden="1">'2023 2024'!$A$5:$T$5</definedName>
    <definedName name="_xlnm._FilterDatabase" localSheetId="0" hidden="1">'2024 2025'!$A$5:$T$5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41" i="21" l="1"/>
  <c r="A42" i="21" s="1"/>
  <c r="A43" i="21" s="1"/>
  <c r="A40" i="21"/>
  <c r="A33" i="21"/>
  <c r="A34" i="21" s="1"/>
  <c r="A35" i="21" s="1"/>
  <c r="A36" i="21" s="1"/>
  <c r="A32" i="21"/>
  <c r="C27" i="21"/>
  <c r="C26" i="21"/>
  <c r="Q22" i="21"/>
  <c r="P22" i="21"/>
  <c r="O22" i="21"/>
  <c r="H22" i="21"/>
  <c r="G22" i="21"/>
  <c r="F22" i="21"/>
  <c r="E22" i="21"/>
  <c r="Q21" i="21"/>
  <c r="O21" i="21"/>
  <c r="H21" i="21"/>
  <c r="G21" i="21"/>
  <c r="F21" i="21"/>
  <c r="E21" i="21"/>
  <c r="Q20" i="21"/>
  <c r="G20" i="21"/>
  <c r="F20" i="21"/>
  <c r="E20" i="21"/>
  <c r="R19" i="21"/>
  <c r="Q19" i="21"/>
  <c r="O19" i="21"/>
  <c r="G19" i="21"/>
  <c r="F19" i="21"/>
  <c r="E19" i="21"/>
  <c r="S18" i="21"/>
  <c r="R18" i="21"/>
  <c r="Q18" i="21"/>
  <c r="O18" i="21"/>
  <c r="G18" i="21"/>
  <c r="F18" i="21"/>
  <c r="E18" i="21"/>
  <c r="S17" i="21"/>
  <c r="Q17" i="21"/>
  <c r="P17" i="21"/>
  <c r="R17" i="21" s="1"/>
  <c r="O17" i="21"/>
  <c r="H17" i="21"/>
  <c r="G17" i="21"/>
  <c r="F17" i="21"/>
  <c r="E17" i="21"/>
  <c r="S16" i="21"/>
  <c r="R16" i="21"/>
  <c r="Q16" i="21"/>
  <c r="O16" i="21" s="1"/>
  <c r="P16" i="21"/>
  <c r="H16" i="21"/>
  <c r="G16" i="21"/>
  <c r="F16" i="21"/>
  <c r="E16" i="21"/>
  <c r="S15" i="21"/>
  <c r="Q15" i="21"/>
  <c r="P15" i="21"/>
  <c r="R15" i="21" s="1"/>
  <c r="O15" i="21"/>
  <c r="H15" i="21"/>
  <c r="G15" i="21"/>
  <c r="F15" i="21"/>
  <c r="E15" i="21"/>
  <c r="S14" i="21"/>
  <c r="R14" i="21"/>
  <c r="Q14" i="21"/>
  <c r="O14" i="21" s="1"/>
  <c r="P14" i="21"/>
  <c r="G14" i="21"/>
  <c r="E14" i="21"/>
  <c r="S13" i="21"/>
  <c r="R13" i="21"/>
  <c r="Q13" i="21"/>
  <c r="O13" i="21" s="1"/>
  <c r="P13" i="21"/>
  <c r="H13" i="21"/>
  <c r="G13" i="21"/>
  <c r="F13" i="21"/>
  <c r="E13" i="21"/>
  <c r="S12" i="21"/>
  <c r="Q12" i="21"/>
  <c r="P12" i="21"/>
  <c r="R12" i="21" s="1"/>
  <c r="O12" i="21"/>
  <c r="H12" i="21"/>
  <c r="G12" i="21"/>
  <c r="F12" i="21"/>
  <c r="E12" i="21"/>
  <c r="S11" i="21"/>
  <c r="R11" i="21"/>
  <c r="Q11" i="21"/>
  <c r="O11" i="21" s="1"/>
  <c r="P11" i="21"/>
  <c r="H11" i="21"/>
  <c r="G11" i="21"/>
  <c r="F11" i="21"/>
  <c r="E11" i="21"/>
  <c r="S10" i="21"/>
  <c r="C25" i="21" s="1"/>
  <c r="C28" i="21" s="1"/>
  <c r="Q10" i="21"/>
  <c r="P10" i="21"/>
  <c r="R10" i="21" s="1"/>
  <c r="O10" i="21"/>
  <c r="H10" i="21"/>
  <c r="G10" i="21"/>
  <c r="F10" i="21"/>
  <c r="E10" i="21"/>
  <c r="S9" i="21"/>
  <c r="R9" i="21"/>
  <c r="Q9" i="21"/>
  <c r="O9" i="21" s="1"/>
  <c r="P9" i="21"/>
  <c r="G9" i="21"/>
  <c r="F9" i="21"/>
  <c r="E9" i="21"/>
  <c r="S8" i="21"/>
  <c r="R8" i="21"/>
  <c r="Q8" i="21"/>
  <c r="P8" i="21"/>
  <c r="O8" i="21"/>
  <c r="H8" i="21"/>
  <c r="G8" i="21"/>
  <c r="F8" i="21"/>
  <c r="E8" i="21"/>
  <c r="S7" i="21"/>
  <c r="Q7" i="21"/>
  <c r="O7" i="21" s="1"/>
  <c r="I25" i="21" s="1"/>
  <c r="P7" i="21"/>
  <c r="R7" i="21" s="1"/>
  <c r="H7" i="21"/>
  <c r="G7" i="21"/>
  <c r="F7" i="21"/>
  <c r="E7" i="21"/>
  <c r="S6" i="21"/>
  <c r="R6" i="21"/>
  <c r="Q6" i="21"/>
  <c r="P6" i="21"/>
  <c r="O6" i="21"/>
  <c r="H6" i="21"/>
  <c r="G6" i="21"/>
  <c r="F6" i="21"/>
  <c r="E6" i="21"/>
  <c r="A6" i="21"/>
  <c r="I27" i="21" l="1"/>
  <c r="A7" i="21"/>
  <c r="I26" i="21"/>
  <c r="A31" i="19"/>
  <c r="A32" i="19" s="1"/>
  <c r="A33" i="19" s="1"/>
  <c r="A34" i="19" s="1"/>
  <c r="C26" i="19"/>
  <c r="C25" i="19"/>
  <c r="Q22" i="19"/>
  <c r="P22" i="19"/>
  <c r="R22" i="19" s="1"/>
  <c r="O22" i="19"/>
  <c r="H22" i="19"/>
  <c r="G22" i="19"/>
  <c r="F22" i="19"/>
  <c r="E22" i="19"/>
  <c r="Q21" i="19"/>
  <c r="P21" i="19"/>
  <c r="R21" i="19" s="1"/>
  <c r="O21" i="19"/>
  <c r="H21" i="19"/>
  <c r="G21" i="19"/>
  <c r="F21" i="19"/>
  <c r="E21" i="19"/>
  <c r="R20" i="19"/>
  <c r="Q20" i="19"/>
  <c r="O20" i="19"/>
  <c r="H20" i="19"/>
  <c r="G20" i="19"/>
  <c r="F20" i="19"/>
  <c r="E20" i="19"/>
  <c r="R19" i="19"/>
  <c r="Q19" i="19"/>
  <c r="O19" i="19"/>
  <c r="H19" i="19"/>
  <c r="G19" i="19"/>
  <c r="F19" i="19"/>
  <c r="E19" i="19"/>
  <c r="S18" i="19"/>
  <c r="R18" i="19"/>
  <c r="Q18" i="19"/>
  <c r="O18" i="19" s="1"/>
  <c r="P18" i="19"/>
  <c r="H18" i="19"/>
  <c r="G18" i="19"/>
  <c r="F18" i="19"/>
  <c r="E18" i="19"/>
  <c r="S17" i="19"/>
  <c r="R17" i="19"/>
  <c r="Q17" i="19"/>
  <c r="P17" i="19"/>
  <c r="O17" i="19"/>
  <c r="H17" i="19"/>
  <c r="G17" i="19"/>
  <c r="F17" i="19"/>
  <c r="E17" i="19"/>
  <c r="S16" i="19"/>
  <c r="Q16" i="19"/>
  <c r="P16" i="19"/>
  <c r="R16" i="19" s="1"/>
  <c r="O16" i="19"/>
  <c r="H16" i="19"/>
  <c r="G16" i="19"/>
  <c r="F16" i="19"/>
  <c r="E16" i="19"/>
  <c r="S15" i="19"/>
  <c r="Q15" i="19"/>
  <c r="P15" i="19"/>
  <c r="R15" i="19" s="1"/>
  <c r="O15" i="19"/>
  <c r="H15" i="19"/>
  <c r="G15" i="19"/>
  <c r="F15" i="19"/>
  <c r="E15" i="19"/>
  <c r="S14" i="19"/>
  <c r="R14" i="19"/>
  <c r="Q14" i="19"/>
  <c r="O14" i="19" s="1"/>
  <c r="P14" i="19"/>
  <c r="H14" i="19"/>
  <c r="G14" i="19"/>
  <c r="F14" i="19"/>
  <c r="E14" i="19"/>
  <c r="S13" i="19"/>
  <c r="Q13" i="19"/>
  <c r="P13" i="19"/>
  <c r="R13" i="19" s="1"/>
  <c r="O13" i="19"/>
  <c r="H13" i="19"/>
  <c r="G13" i="19"/>
  <c r="F13" i="19"/>
  <c r="E13" i="19"/>
  <c r="S12" i="19"/>
  <c r="Q12" i="19"/>
  <c r="P12" i="19"/>
  <c r="R12" i="19" s="1"/>
  <c r="O12" i="19"/>
  <c r="H12" i="19"/>
  <c r="G12" i="19"/>
  <c r="F12" i="19"/>
  <c r="E12" i="19"/>
  <c r="S11" i="19"/>
  <c r="Q11" i="19"/>
  <c r="P11" i="19"/>
  <c r="R11" i="19" s="1"/>
  <c r="O11" i="19"/>
  <c r="H11" i="19"/>
  <c r="G11" i="19"/>
  <c r="F11" i="19"/>
  <c r="E11" i="19"/>
  <c r="S10" i="19"/>
  <c r="R10" i="19"/>
  <c r="Q10" i="19"/>
  <c r="O10" i="19" s="1"/>
  <c r="P10" i="19"/>
  <c r="H10" i="19"/>
  <c r="G10" i="19"/>
  <c r="F10" i="19"/>
  <c r="E10" i="19"/>
  <c r="S9" i="19"/>
  <c r="Q9" i="19"/>
  <c r="P9" i="19"/>
  <c r="R9" i="19" s="1"/>
  <c r="O9" i="19"/>
  <c r="H9" i="19"/>
  <c r="G9" i="19"/>
  <c r="F9" i="19"/>
  <c r="E9" i="19"/>
  <c r="S8" i="19"/>
  <c r="Q8" i="19"/>
  <c r="P8" i="19"/>
  <c r="R8" i="19" s="1"/>
  <c r="O8" i="19"/>
  <c r="H8" i="19"/>
  <c r="G8" i="19"/>
  <c r="F8" i="19"/>
  <c r="E8" i="19"/>
  <c r="S7" i="19"/>
  <c r="C24" i="19" s="1"/>
  <c r="C27" i="19" s="1"/>
  <c r="Q7" i="19"/>
  <c r="P7" i="19"/>
  <c r="R7" i="19" s="1"/>
  <c r="O7" i="19"/>
  <c r="H7" i="19"/>
  <c r="G7" i="19"/>
  <c r="F7" i="19"/>
  <c r="E7" i="19"/>
  <c r="S6" i="19"/>
  <c r="R6" i="19"/>
  <c r="Q6" i="19"/>
  <c r="O6" i="19" s="1"/>
  <c r="P6" i="19"/>
  <c r="H6" i="19"/>
  <c r="G6" i="19"/>
  <c r="F6" i="19"/>
  <c r="E6" i="19"/>
  <c r="A6" i="19"/>
  <c r="A7" i="19" s="1"/>
  <c r="A9" i="21" l="1"/>
  <c r="A8" i="21"/>
  <c r="I24" i="19"/>
  <c r="I26" i="19"/>
  <c r="I25" i="19"/>
  <c r="A8" i="19"/>
  <c r="A11" i="21" l="1"/>
  <c r="A10" i="21"/>
  <c r="A9" i="19"/>
  <c r="A12" i="21" l="1"/>
  <c r="A13" i="21" s="1"/>
  <c r="A10" i="19"/>
  <c r="A14" i="21" l="1"/>
  <c r="A11" i="19"/>
  <c r="A15" i="21" l="1"/>
  <c r="A12" i="19"/>
  <c r="A16" i="21" l="1"/>
  <c r="A13" i="19"/>
  <c r="A17" i="21" l="1"/>
  <c r="A14" i="19"/>
  <c r="A18" i="21" l="1"/>
  <c r="A15" i="19"/>
  <c r="A20" i="21" l="1"/>
  <c r="A19" i="21"/>
  <c r="A16" i="19"/>
  <c r="A22" i="21" l="1"/>
  <c r="A21" i="21"/>
  <c r="A17" i="19"/>
  <c r="A18" i="19" l="1"/>
  <c r="A19" i="19" l="1"/>
  <c r="A20" i="19" l="1"/>
  <c r="A21" i="19" l="1"/>
  <c r="A22" i="19" s="1"/>
  <c r="C30" i="10" l="1"/>
  <c r="C29" i="10"/>
  <c r="Q25" i="10"/>
  <c r="O25" i="10" s="1"/>
  <c r="P25" i="10"/>
  <c r="R25" i="10" s="1"/>
  <c r="H25" i="10"/>
  <c r="G25" i="10"/>
  <c r="F25" i="10"/>
  <c r="E25" i="10"/>
  <c r="R24" i="10"/>
  <c r="Q24" i="10"/>
  <c r="P24" i="10"/>
  <c r="O24" i="10"/>
  <c r="H24" i="10"/>
  <c r="G24" i="10"/>
  <c r="F24" i="10"/>
  <c r="E24" i="10"/>
  <c r="R23" i="10"/>
  <c r="Q23" i="10"/>
  <c r="O23" i="10"/>
  <c r="G23" i="10"/>
  <c r="F23" i="10"/>
  <c r="E23" i="10"/>
  <c r="R22" i="10"/>
  <c r="Q22" i="10"/>
  <c r="P22" i="10"/>
  <c r="O22" i="10"/>
  <c r="H22" i="10"/>
  <c r="G22" i="10"/>
  <c r="F22" i="10"/>
  <c r="E22" i="10"/>
  <c r="R21" i="10"/>
  <c r="Q21" i="10"/>
  <c r="O21" i="10"/>
  <c r="H21" i="10"/>
  <c r="G21" i="10"/>
  <c r="F21" i="10"/>
  <c r="E21" i="10"/>
  <c r="Q20" i="10"/>
  <c r="P20" i="10"/>
  <c r="R20" i="10" s="1"/>
  <c r="O20" i="10"/>
  <c r="G20" i="10"/>
  <c r="F20" i="10"/>
  <c r="E20" i="10"/>
  <c r="Q19" i="10"/>
  <c r="P19" i="10"/>
  <c r="R19" i="10" s="1"/>
  <c r="O19" i="10"/>
  <c r="G19" i="10"/>
  <c r="F19" i="10"/>
  <c r="E19" i="10"/>
  <c r="S18" i="10"/>
  <c r="Q18" i="10"/>
  <c r="O18" i="10" s="1"/>
  <c r="P18" i="10"/>
  <c r="R18" i="10" s="1"/>
  <c r="H18" i="10"/>
  <c r="G18" i="10"/>
  <c r="F18" i="10"/>
  <c r="E18" i="10"/>
  <c r="S17" i="10"/>
  <c r="Q17" i="10"/>
  <c r="P17" i="10"/>
  <c r="R17" i="10" s="1"/>
  <c r="O17" i="10"/>
  <c r="H17" i="10"/>
  <c r="G17" i="10"/>
  <c r="F17" i="10"/>
  <c r="E17" i="10"/>
  <c r="S16" i="10"/>
  <c r="Q16" i="10"/>
  <c r="P16" i="10"/>
  <c r="R16" i="10" s="1"/>
  <c r="O16" i="10"/>
  <c r="H16" i="10"/>
  <c r="G16" i="10"/>
  <c r="F16" i="10"/>
  <c r="E16" i="10"/>
  <c r="S15" i="10"/>
  <c r="R15" i="10"/>
  <c r="Q15" i="10"/>
  <c r="O15" i="10" s="1"/>
  <c r="P15" i="10"/>
  <c r="H15" i="10"/>
  <c r="G15" i="10"/>
  <c r="F15" i="10"/>
  <c r="E15" i="10"/>
  <c r="S14" i="10"/>
  <c r="Q14" i="10"/>
  <c r="P14" i="10"/>
  <c r="R14" i="10" s="1"/>
  <c r="O14" i="10"/>
  <c r="H14" i="10"/>
  <c r="G14" i="10"/>
  <c r="F14" i="10"/>
  <c r="E14" i="10"/>
  <c r="S13" i="10"/>
  <c r="Q13" i="10"/>
  <c r="P13" i="10"/>
  <c r="R13" i="10" s="1"/>
  <c r="O13" i="10"/>
  <c r="G13" i="10"/>
  <c r="F13" i="10"/>
  <c r="E13" i="10"/>
  <c r="S12" i="10"/>
  <c r="Q12" i="10"/>
  <c r="P12" i="10"/>
  <c r="R12" i="10" s="1"/>
  <c r="O12" i="10"/>
  <c r="H12" i="10"/>
  <c r="G12" i="10"/>
  <c r="F12" i="10"/>
  <c r="E12" i="10"/>
  <c r="S11" i="10"/>
  <c r="Q11" i="10"/>
  <c r="O11" i="10" s="1"/>
  <c r="P11" i="10"/>
  <c r="R11" i="10" s="1"/>
  <c r="H11" i="10"/>
  <c r="G11" i="10"/>
  <c r="F11" i="10"/>
  <c r="E11" i="10"/>
  <c r="S10" i="10"/>
  <c r="R10" i="10"/>
  <c r="Q10" i="10"/>
  <c r="P10" i="10"/>
  <c r="O10" i="10"/>
  <c r="G10" i="10"/>
  <c r="F10" i="10"/>
  <c r="E10" i="10"/>
  <c r="S9" i="10"/>
  <c r="Q9" i="10"/>
  <c r="P9" i="10"/>
  <c r="R9" i="10" s="1"/>
  <c r="O9" i="10"/>
  <c r="H9" i="10"/>
  <c r="G9" i="10"/>
  <c r="F9" i="10"/>
  <c r="E9" i="10"/>
  <c r="S8" i="10"/>
  <c r="Q8" i="10"/>
  <c r="P8" i="10"/>
  <c r="R8" i="10" s="1"/>
  <c r="O8" i="10"/>
  <c r="H8" i="10"/>
  <c r="G8" i="10"/>
  <c r="F8" i="10"/>
  <c r="E8" i="10"/>
  <c r="S7" i="10"/>
  <c r="C28" i="10" s="1"/>
  <c r="C31" i="10" s="1"/>
  <c r="Q7" i="10"/>
  <c r="P7" i="10"/>
  <c r="R7" i="10" s="1"/>
  <c r="O7" i="10"/>
  <c r="H7" i="10"/>
  <c r="G7" i="10"/>
  <c r="F7" i="10"/>
  <c r="E7" i="10"/>
  <c r="S6" i="10"/>
  <c r="R6" i="10"/>
  <c r="Q6" i="10"/>
  <c r="O6" i="10" s="1"/>
  <c r="P6" i="10"/>
  <c r="H6" i="10"/>
  <c r="G6" i="10"/>
  <c r="F6" i="10"/>
  <c r="E6" i="10"/>
  <c r="A6" i="10"/>
  <c r="H17" i="2"/>
  <c r="H18" i="2"/>
  <c r="H19" i="2"/>
  <c r="H20" i="2"/>
  <c r="H21" i="2"/>
  <c r="H22" i="2"/>
  <c r="H23" i="2"/>
  <c r="A36" i="2"/>
  <c r="A37" i="2" s="1"/>
  <c r="A38" i="2" s="1"/>
  <c r="A39" i="2" s="1"/>
  <c r="A40" i="2" s="1"/>
  <c r="A35" i="2"/>
  <c r="R30" i="2"/>
  <c r="R28" i="2"/>
  <c r="R24" i="2"/>
  <c r="Q24" i="2"/>
  <c r="O24" i="2" s="1"/>
  <c r="P24" i="2"/>
  <c r="H24" i="2"/>
  <c r="G24" i="2"/>
  <c r="F24" i="2"/>
  <c r="E24" i="2"/>
  <c r="R23" i="2"/>
  <c r="Q23" i="2"/>
  <c r="O23" i="2" s="1"/>
  <c r="P23" i="2"/>
  <c r="G23" i="2"/>
  <c r="F23" i="2"/>
  <c r="E23" i="2"/>
  <c r="R22" i="2"/>
  <c r="Q22" i="2"/>
  <c r="P22" i="2"/>
  <c r="O22" i="2"/>
  <c r="G22" i="2"/>
  <c r="F22" i="2"/>
  <c r="E22" i="2"/>
  <c r="R21" i="2"/>
  <c r="Q21" i="2"/>
  <c r="P21" i="2"/>
  <c r="O21" i="2"/>
  <c r="G21" i="2"/>
  <c r="F21" i="2"/>
  <c r="E21" i="2"/>
  <c r="S20" i="2"/>
  <c r="Q20" i="2"/>
  <c r="P20" i="2"/>
  <c r="R20" i="2" s="1"/>
  <c r="O20" i="2"/>
  <c r="G20" i="2"/>
  <c r="F20" i="2"/>
  <c r="E20" i="2"/>
  <c r="S19" i="2"/>
  <c r="Q19" i="2"/>
  <c r="O19" i="2" s="1"/>
  <c r="P19" i="2"/>
  <c r="R19" i="2" s="1"/>
  <c r="G19" i="2"/>
  <c r="F19" i="2"/>
  <c r="E19" i="2"/>
  <c r="S18" i="2"/>
  <c r="C29" i="2" s="1"/>
  <c r="R18" i="2"/>
  <c r="Q18" i="2"/>
  <c r="P18" i="2"/>
  <c r="O18" i="2"/>
  <c r="G18" i="2"/>
  <c r="F18" i="2"/>
  <c r="E18" i="2"/>
  <c r="S17" i="2"/>
  <c r="Q17" i="2"/>
  <c r="P17" i="2"/>
  <c r="R17" i="2" s="1"/>
  <c r="O17" i="2"/>
  <c r="G17" i="2"/>
  <c r="F17" i="2"/>
  <c r="E17" i="2"/>
  <c r="S16" i="2"/>
  <c r="Q16" i="2"/>
  <c r="P16" i="2"/>
  <c r="R16" i="2" s="1"/>
  <c r="O16" i="2"/>
  <c r="H16" i="2"/>
  <c r="G16" i="2"/>
  <c r="F16" i="2"/>
  <c r="E16" i="2"/>
  <c r="S15" i="2"/>
  <c r="Q15" i="2"/>
  <c r="P15" i="2"/>
  <c r="R15" i="2" s="1"/>
  <c r="O15" i="2"/>
  <c r="H15" i="2"/>
  <c r="G15" i="2"/>
  <c r="F15" i="2"/>
  <c r="E15" i="2"/>
  <c r="S14" i="2"/>
  <c r="R14" i="2"/>
  <c r="Q14" i="2"/>
  <c r="O14" i="2" s="1"/>
  <c r="P14" i="2"/>
  <c r="H14" i="2"/>
  <c r="G14" i="2"/>
  <c r="F14" i="2"/>
  <c r="E14" i="2"/>
  <c r="S13" i="2"/>
  <c r="Q13" i="2"/>
  <c r="P13" i="2"/>
  <c r="R13" i="2" s="1"/>
  <c r="O13" i="2"/>
  <c r="H13" i="2"/>
  <c r="G13" i="2"/>
  <c r="F13" i="2"/>
  <c r="E13" i="2"/>
  <c r="S12" i="2"/>
  <c r="Q12" i="2"/>
  <c r="P12" i="2"/>
  <c r="R12" i="2" s="1"/>
  <c r="O12" i="2"/>
  <c r="H12" i="2"/>
  <c r="G12" i="2"/>
  <c r="F12" i="2"/>
  <c r="E12" i="2"/>
  <c r="S11" i="2"/>
  <c r="Q11" i="2"/>
  <c r="P11" i="2"/>
  <c r="R11" i="2" s="1"/>
  <c r="O11" i="2"/>
  <c r="H11" i="2"/>
  <c r="G11" i="2"/>
  <c r="F11" i="2"/>
  <c r="E11" i="2"/>
  <c r="S10" i="2"/>
  <c r="R10" i="2"/>
  <c r="Q10" i="2"/>
  <c r="O10" i="2" s="1"/>
  <c r="P10" i="2"/>
  <c r="H10" i="2"/>
  <c r="G10" i="2"/>
  <c r="F10" i="2"/>
  <c r="E10" i="2"/>
  <c r="S9" i="2"/>
  <c r="Q9" i="2"/>
  <c r="P9" i="2"/>
  <c r="R9" i="2" s="1"/>
  <c r="O9" i="2"/>
  <c r="H9" i="2"/>
  <c r="G9" i="2"/>
  <c r="F9" i="2"/>
  <c r="E9" i="2"/>
  <c r="S8" i="2"/>
  <c r="Q8" i="2"/>
  <c r="P8" i="2"/>
  <c r="R8" i="2" s="1"/>
  <c r="O8" i="2"/>
  <c r="H8" i="2"/>
  <c r="G8" i="2"/>
  <c r="F8" i="2"/>
  <c r="E8" i="2"/>
  <c r="S7" i="2"/>
  <c r="C28" i="2" s="1"/>
  <c r="C31" i="2" s="1"/>
  <c r="Q7" i="2"/>
  <c r="P7" i="2"/>
  <c r="R7" i="2" s="1"/>
  <c r="O7" i="2"/>
  <c r="H7" i="2"/>
  <c r="G7" i="2"/>
  <c r="F7" i="2"/>
  <c r="E7" i="2"/>
  <c r="S6" i="2"/>
  <c r="R6" i="2"/>
  <c r="Q6" i="2"/>
  <c r="P6" i="2"/>
  <c r="H6" i="2"/>
  <c r="G6" i="2"/>
  <c r="F6" i="2"/>
  <c r="E6" i="2"/>
  <c r="A6" i="2"/>
  <c r="I30" i="10" l="1"/>
  <c r="I29" i="10"/>
  <c r="I28" i="10"/>
  <c r="A7" i="10"/>
  <c r="O6" i="2"/>
  <c r="I30" i="2" s="1"/>
  <c r="A7" i="2"/>
  <c r="I28" i="2"/>
  <c r="I29" i="2"/>
  <c r="A8" i="10" l="1"/>
  <c r="A8" i="2"/>
  <c r="A9" i="10" l="1"/>
  <c r="A9" i="2"/>
  <c r="A10" i="10" l="1"/>
  <c r="A10" i="2"/>
  <c r="A12" i="10" l="1"/>
  <c r="A11" i="10"/>
  <c r="A11" i="2"/>
  <c r="A13" i="10" l="1"/>
  <c r="A12" i="2"/>
  <c r="A14" i="10" l="1"/>
  <c r="A13" i="2"/>
  <c r="A15" i="10" l="1"/>
  <c r="A14" i="2"/>
  <c r="A17" i="10" l="1"/>
  <c r="A16" i="10"/>
  <c r="A15" i="2"/>
  <c r="A18" i="10" l="1"/>
  <c r="A16" i="2"/>
  <c r="A19" i="10" l="1"/>
  <c r="A17" i="2"/>
  <c r="A22" i="10" l="1"/>
  <c r="A20" i="10"/>
  <c r="A18" i="2"/>
  <c r="A21" i="10" l="1"/>
  <c r="A23" i="10" s="1"/>
  <c r="A19" i="2"/>
  <c r="A24" i="10" l="1"/>
  <c r="A25" i="10" s="1"/>
  <c r="A20" i="2"/>
  <c r="A21" i="2" l="1"/>
  <c r="A22" i="2" l="1"/>
  <c r="A24" i="2" l="1"/>
  <c r="A23" i="2"/>
</calcChain>
</file>

<file path=xl/sharedStrings.xml><?xml version="1.0" encoding="utf-8"?>
<sst xmlns="http://schemas.openxmlformats.org/spreadsheetml/2006/main" count="581" uniqueCount="110">
  <si>
    <t>TENNIS DE TABLE BOURGUIGNON</t>
  </si>
  <si>
    <t>Classement officiel saison 2021/2022</t>
  </si>
  <si>
    <t>N°</t>
  </si>
  <si>
    <t>NOM</t>
  </si>
  <si>
    <t>Prénom</t>
  </si>
  <si>
    <t>début</t>
  </si>
  <si>
    <t>mi-saison</t>
  </si>
  <si>
    <t>fin</t>
  </si>
  <si>
    <t>Catégorie</t>
  </si>
  <si>
    <t>Age</t>
  </si>
  <si>
    <t>depuis début</t>
  </si>
  <si>
    <t>À mi-saison</t>
  </si>
  <si>
    <t>Depuis début saison</t>
  </si>
  <si>
    <t>mi saison</t>
  </si>
  <si>
    <t>BOITEUX</t>
  </si>
  <si>
    <t>Samuel</t>
  </si>
  <si>
    <t>M</t>
  </si>
  <si>
    <t>S</t>
  </si>
  <si>
    <t>licenciés</t>
  </si>
  <si>
    <t>LIEGEOIS</t>
  </si>
  <si>
    <t>Alan</t>
  </si>
  <si>
    <t>V4</t>
  </si>
  <si>
    <t>CASTELLANO</t>
  </si>
  <si>
    <t>David</t>
  </si>
  <si>
    <t>V3</t>
  </si>
  <si>
    <t>BRENET</t>
  </si>
  <si>
    <t>Laurent</t>
  </si>
  <si>
    <t>V2</t>
  </si>
  <si>
    <t>MARCAU</t>
  </si>
  <si>
    <t>Vincent</t>
  </si>
  <si>
    <t>V1</t>
  </si>
  <si>
    <t>ETIEVE</t>
  </si>
  <si>
    <t>Georges</t>
  </si>
  <si>
    <t>MERAT</t>
  </si>
  <si>
    <t>Jean-Philippe</t>
  </si>
  <si>
    <t>J3</t>
  </si>
  <si>
    <t>CAISSEE</t>
  </si>
  <si>
    <t>Yannick</t>
  </si>
  <si>
    <t>J2</t>
  </si>
  <si>
    <t>JEUNOT</t>
  </si>
  <si>
    <t>Alain</t>
  </si>
  <si>
    <t>J1</t>
  </si>
  <si>
    <t>PIERRE</t>
  </si>
  <si>
    <t>Hervé</t>
  </si>
  <si>
    <t>C2</t>
  </si>
  <si>
    <t>DULEY</t>
  </si>
  <si>
    <t>Benoît</t>
  </si>
  <si>
    <t>C1</t>
  </si>
  <si>
    <t>THOMAS</t>
  </si>
  <si>
    <t>Julia</t>
  </si>
  <si>
    <t>F</t>
  </si>
  <si>
    <t>M2</t>
  </si>
  <si>
    <t>GRAIZELY</t>
  </si>
  <si>
    <t>Hugo</t>
  </si>
  <si>
    <t>M1</t>
  </si>
  <si>
    <t>CAILLET</t>
  </si>
  <si>
    <t>Maya</t>
  </si>
  <si>
    <t>B2</t>
  </si>
  <si>
    <t>Luca</t>
  </si>
  <si>
    <t>B1</t>
  </si>
  <si>
    <t>GUENIN</t>
  </si>
  <si>
    <t>Matéo</t>
  </si>
  <si>
    <t>MONNIN-UBEDA</t>
  </si>
  <si>
    <t>CUNY</t>
  </si>
  <si>
    <t>CRETIN</t>
  </si>
  <si>
    <t>Ludovic</t>
  </si>
  <si>
    <t>Nb</t>
  </si>
  <si>
    <t>depuis début de saison</t>
  </si>
  <si>
    <t>adultes licenciés</t>
  </si>
  <si>
    <t>en progression</t>
  </si>
  <si>
    <t>jeunes licenciés</t>
  </si>
  <si>
    <t>niveau début de saison</t>
  </si>
  <si>
    <t>non licenciés</t>
  </si>
  <si>
    <t>en baisse</t>
  </si>
  <si>
    <t>total adhérents</t>
  </si>
  <si>
    <t>dérive ph 1:</t>
  </si>
  <si>
    <t>Licenciés jeunes -15</t>
  </si>
  <si>
    <t>dérive ph 2:</t>
  </si>
  <si>
    <t>RENAUDE</t>
  </si>
  <si>
    <t>Donovan</t>
  </si>
  <si>
    <t>MASCLET</t>
  </si>
  <si>
    <t>Nolan</t>
  </si>
  <si>
    <t>Classement officiel saison 2022/2023</t>
  </si>
  <si>
    <t>LANOIX</t>
  </si>
  <si>
    <t>Didier</t>
  </si>
  <si>
    <t>BOICHOT</t>
  </si>
  <si>
    <t>Mikael</t>
  </si>
  <si>
    <t>Tristan</t>
  </si>
  <si>
    <t>MICHEL</t>
  </si>
  <si>
    <t>Loïc</t>
  </si>
  <si>
    <t>MARTINEZ</t>
  </si>
  <si>
    <t>DEMANDRE</t>
  </si>
  <si>
    <t>Camille</t>
  </si>
  <si>
    <t>Laura</t>
  </si>
  <si>
    <t>Classement officiel saison 2023/2024</t>
  </si>
  <si>
    <t>MOUGINOT</t>
  </si>
  <si>
    <t>Juan</t>
  </si>
  <si>
    <t>HOUSSIN</t>
  </si>
  <si>
    <t>Mahault</t>
  </si>
  <si>
    <t>Classement officiel saison 2024/2025</t>
  </si>
  <si>
    <t>LEGRAS</t>
  </si>
  <si>
    <t>Max</t>
  </si>
  <si>
    <t>CLAVEZ</t>
  </si>
  <si>
    <t>Florent</t>
  </si>
  <si>
    <t>MERVAUX</t>
  </si>
  <si>
    <t>Neil</t>
  </si>
  <si>
    <t>PROST-DUMONT</t>
  </si>
  <si>
    <t>Tiléo</t>
  </si>
  <si>
    <t>Elahine</t>
  </si>
  <si>
    <t>Axel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</si>
</sst>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C]d\-mmm;@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b/>
      <sz val="10"/>
      <color rgb="FF008000"/>
      <name val="Arial"/>
      <family val="2"/>
    </font>
    <font>
      <b/>
      <sz val="10"/>
      <color rgb="FF006600"/>
      <name val="Arial"/>
      <family val="2"/>
    </font>
    <font>
      <sz val="10"/>
      <color rgb="FF008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0" fontId="1" fillId="0" borderId="0" xfId="1"/>
    <xf numFmtId="1" fontId="1" fillId="0" borderId="0" xfId="1" applyNumberFormat="1"/>
    <xf numFmtId="0" fontId="2" fillId="0" borderId="0" xfId="1" applyFont="1"/>
    <xf numFmtId="0" fontId="1" fillId="0" borderId="1" xfId="1" applyBorder="1" applyAlignment="1">
      <alignment horizontal="center"/>
    </xf>
    <xf numFmtId="0" fontId="1" fillId="0" borderId="2" xfId="1" applyBorder="1" applyAlignment="1">
      <alignment wrapText="1"/>
    </xf>
    <xf numFmtId="0" fontId="1" fillId="0" borderId="2" xfId="1" applyBorder="1" applyAlignment="1">
      <alignment horizontal="center" wrapText="1"/>
    </xf>
    <xf numFmtId="164" fontId="1" fillId="0" borderId="2" xfId="1" applyNumberFormat="1" applyBorder="1" applyAlignment="1">
      <alignment horizontal="center" wrapText="1"/>
    </xf>
    <xf numFmtId="164" fontId="1" fillId="0" borderId="2" xfId="1" applyNumberFormat="1" applyBorder="1" applyAlignment="1">
      <alignment wrapText="1"/>
    </xf>
    <xf numFmtId="1" fontId="1" fillId="0" borderId="2" xfId="1" applyNumberFormat="1" applyBorder="1" applyAlignment="1">
      <alignment wrapText="1"/>
    </xf>
    <xf numFmtId="0" fontId="2" fillId="0" borderId="0" xfId="1" applyFont="1" applyAlignment="1">
      <alignment vertical="top" wrapText="1"/>
    </xf>
    <xf numFmtId="0" fontId="2" fillId="0" borderId="0" xfId="1" applyFont="1" applyAlignment="1">
      <alignment wrapText="1"/>
    </xf>
    <xf numFmtId="0" fontId="1" fillId="0" borderId="0" xfId="1" applyAlignment="1">
      <alignment wrapText="1"/>
    </xf>
    <xf numFmtId="0" fontId="1" fillId="0" borderId="2" xfId="1" applyBorder="1"/>
    <xf numFmtId="1" fontId="3" fillId="0" borderId="2" xfId="1" applyNumberFormat="1" applyFont="1" applyBorder="1" applyAlignment="1">
      <alignment horizontal="center"/>
    </xf>
    <xf numFmtId="1" fontId="3" fillId="0" borderId="2" xfId="1" applyNumberFormat="1" applyFont="1" applyBorder="1"/>
    <xf numFmtId="1" fontId="4" fillId="0" borderId="2" xfId="1" applyNumberFormat="1" applyFont="1" applyBorder="1" applyAlignment="1">
      <alignment horizontal="center"/>
    </xf>
    <xf numFmtId="1" fontId="4" fillId="0" borderId="2" xfId="1" applyNumberFormat="1" applyFont="1" applyBorder="1"/>
    <xf numFmtId="1" fontId="5" fillId="0" borderId="2" xfId="1" applyNumberFormat="1" applyFont="1" applyBorder="1"/>
    <xf numFmtId="0" fontId="3" fillId="0" borderId="0" xfId="1" applyFont="1"/>
    <xf numFmtId="0" fontId="1" fillId="0" borderId="0" xfId="1" applyAlignment="1">
      <alignment horizontal="right"/>
    </xf>
    <xf numFmtId="0" fontId="1" fillId="0" borderId="2" xfId="1" applyBorder="1" applyAlignment="1">
      <alignment horizontal="right"/>
    </xf>
    <xf numFmtId="0" fontId="5" fillId="0" borderId="0" xfId="1" applyFont="1"/>
    <xf numFmtId="0" fontId="4" fillId="0" borderId="0" xfId="1" applyFont="1"/>
    <xf numFmtId="0" fontId="3" fillId="0" borderId="2" xfId="1" applyFont="1" applyBorder="1"/>
    <xf numFmtId="0" fontId="3" fillId="0" borderId="0" xfId="1" applyFont="1" applyAlignment="1">
      <alignment horizontal="right"/>
    </xf>
    <xf numFmtId="0" fontId="1" fillId="0" borderId="1" xfId="1" applyBorder="1"/>
    <xf numFmtId="0" fontId="1" fillId="0" borderId="0" xfId="1" applyAlignment="1">
      <alignment horizontal="center"/>
    </xf>
    <xf numFmtId="0" fontId="1" fillId="0" borderId="2" xfId="1" applyBorder="1" applyAlignment="1">
      <alignment horizontal="center"/>
    </xf>
    <xf numFmtId="1" fontId="1" fillId="0" borderId="0" xfId="1" applyNumberFormat="1" applyAlignment="1">
      <alignment horizontal="left"/>
    </xf>
    <xf numFmtId="0" fontId="3" fillId="0" borderId="2" xfId="1" applyFont="1" applyBorder="1" applyAlignment="1">
      <alignment horizontal="center"/>
    </xf>
    <xf numFmtId="1" fontId="1" fillId="0" borderId="2" xfId="1" applyNumberFormat="1" applyBorder="1"/>
    <xf numFmtId="1" fontId="3" fillId="0" borderId="0" xfId="1" applyNumberFormat="1" applyFont="1" applyAlignment="1">
      <alignment horizontal="center"/>
    </xf>
    <xf numFmtId="1" fontId="4" fillId="0" borderId="0" xfId="1" applyNumberFormat="1" applyFont="1" applyAlignment="1">
      <alignment horizontal="center"/>
    </xf>
    <xf numFmtId="1" fontId="3" fillId="0" borderId="0" xfId="1" applyNumberFormat="1" applyFont="1"/>
    <xf numFmtId="2" fontId="1" fillId="0" borderId="0" xfId="1" applyNumberFormat="1"/>
    <xf numFmtId="1" fontId="6" fillId="0" borderId="2" xfId="1" applyNumberFormat="1" applyFont="1" applyBorder="1" applyAlignment="1">
      <alignment horizontal="center"/>
    </xf>
    <xf numFmtId="0" fontId="1" fillId="0" borderId="0" xfId="1" applyAlignment="1">
      <alignment vertical="top" wrapText="1"/>
    </xf>
    <xf numFmtId="1" fontId="5" fillId="0" borderId="2" xfId="1" applyNumberFormat="1" applyFont="1" applyBorder="1" applyAlignment="1">
      <alignment horizontal="center"/>
    </xf>
    <xf numFmtId="0" fontId="4" fillId="0" borderId="2" xfId="1" applyFont="1" applyBorder="1" applyAlignment="1">
      <alignment horizontal="center"/>
    </xf>
    <xf numFmtId="0" fontId="7" fillId="2" borderId="0" xfId="1" applyFont="1" applyFill="1"/>
    <xf numFmtId="0" fontId="2" fillId="2" borderId="0" xfId="1" applyFont="1" applyFill="1"/>
    <xf numFmtId="0" fontId="1" fillId="0" borderId="2" xfId="1" applyBorder="1" applyAlignment="1">
      <alignment vertical="center"/>
    </xf>
    <xf numFmtId="0" fontId="1" fillId="0" borderId="0" xfId="1" applyAlignment="1">
      <alignment horizontal="center"/>
    </xf>
    <xf numFmtId="0" fontId="1" fillId="0" borderId="3" xfId="1" applyBorder="1" applyAlignment="1">
      <alignment horizontal="center"/>
    </xf>
    <xf numFmtId="0" fontId="1" fillId="0" borderId="4" xfId="1" applyBorder="1" applyAlignment="1">
      <alignment horizontal="center"/>
    </xf>
    <xf numFmtId="0" fontId="1" fillId="0" borderId="2" xfId="1" applyBorder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10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</dxfs>
  <tableStyles count="0" defaultTableStyle="TableStyleMedium2" defaultPivotStyle="PivotStyleLight16"/>
  <colors>
    <mruColors>
      <color rgb="FF008000"/>
      <color rgb="FF006600"/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BC8E13-A518-40E0-9745-F7D88BC98E14}">
  <sheetPr>
    <pageSetUpPr fitToPage="1"/>
  </sheetPr>
  <dimension ref="A1:W43"/>
  <sheetViews>
    <sheetView tabSelected="1" workbookViewId="0">
      <selection activeCell="V25" sqref="V25"/>
    </sheetView>
  </sheetViews>
  <sheetFormatPr baseColWidth="10" defaultRowHeight="12.75" x14ac:dyDescent="0.2"/>
  <cols>
    <col min="1" max="1" width="4.85546875" style="1" customWidth="1"/>
    <col min="2" max="2" width="17.42578125" style="1" customWidth="1"/>
    <col min="3" max="3" width="12.140625" style="1" customWidth="1"/>
    <col min="4" max="4" width="3" style="1" customWidth="1"/>
    <col min="5" max="5" width="5.5703125" style="27" bestFit="1" customWidth="1"/>
    <col min="6" max="6" width="7.5703125" style="27" hidden="1" customWidth="1"/>
    <col min="7" max="7" width="7.7109375" style="27" customWidth="1"/>
    <col min="8" max="8" width="7.140625" style="27" hidden="1" customWidth="1"/>
    <col min="9" max="9" width="6.28515625" style="2" customWidth="1"/>
    <col min="10" max="10" width="7.5703125" style="1" hidden="1" customWidth="1"/>
    <col min="11" max="11" width="7.42578125" style="1" customWidth="1"/>
    <col min="12" max="12" width="6.28515625" style="1" hidden="1" customWidth="1"/>
    <col min="13" max="14" width="5.28515625" style="27" customWidth="1"/>
    <col min="15" max="15" width="2.28515625" style="1" customWidth="1"/>
    <col min="16" max="16" width="6.7109375" style="1" customWidth="1"/>
    <col min="17" max="17" width="6.7109375" style="2" customWidth="1"/>
    <col min="18" max="18" width="4.7109375" style="3" customWidth="1"/>
    <col min="19" max="19" width="3.5703125" style="1" customWidth="1"/>
    <col min="20" max="20" width="8.140625" style="1" customWidth="1"/>
    <col min="21" max="21" width="5.28515625" style="1" customWidth="1"/>
    <col min="22" max="22" width="12.42578125" style="1" customWidth="1"/>
    <col min="23" max="16384" width="11.42578125" style="1"/>
  </cols>
  <sheetData>
    <row r="1" spans="1:23" x14ac:dyDescent="0.2">
      <c r="A1" s="1" t="s">
        <v>0</v>
      </c>
    </row>
    <row r="2" spans="1:23" x14ac:dyDescent="0.2">
      <c r="B2" s="1" t="s">
        <v>99</v>
      </c>
      <c r="J2" s="27"/>
      <c r="K2" s="27"/>
      <c r="L2" s="27"/>
    </row>
    <row r="3" spans="1:23" x14ac:dyDescent="0.2">
      <c r="E3" s="43"/>
      <c r="F3" s="43"/>
      <c r="G3" s="43"/>
      <c r="I3" s="29"/>
      <c r="J3" s="4"/>
      <c r="K3" s="4"/>
      <c r="L3" s="4"/>
      <c r="P3" s="43"/>
      <c r="Q3" s="43"/>
    </row>
    <row r="4" spans="1:23" s="12" customFormat="1" ht="38.25" customHeight="1" x14ac:dyDescent="0.2">
      <c r="A4" s="5" t="s">
        <v>2</v>
      </c>
      <c r="B4" s="5" t="s">
        <v>3</v>
      </c>
      <c r="C4" s="5" t="s">
        <v>4</v>
      </c>
      <c r="D4" s="5"/>
      <c r="E4" s="6" t="s">
        <v>5</v>
      </c>
      <c r="F4" s="6" t="s">
        <v>6</v>
      </c>
      <c r="G4" s="7">
        <v>45596</v>
      </c>
      <c r="H4" s="8" t="s">
        <v>7</v>
      </c>
      <c r="I4" s="9" t="s">
        <v>5</v>
      </c>
      <c r="J4" s="5" t="s">
        <v>6</v>
      </c>
      <c r="K4" s="7">
        <v>45596</v>
      </c>
      <c r="L4" s="8" t="s">
        <v>7</v>
      </c>
      <c r="M4" s="6" t="s">
        <v>8</v>
      </c>
      <c r="N4" s="6" t="s">
        <v>9</v>
      </c>
      <c r="O4" s="37" t="s">
        <v>10</v>
      </c>
      <c r="P4" s="5" t="s">
        <v>11</v>
      </c>
      <c r="Q4" s="9" t="s">
        <v>12</v>
      </c>
      <c r="R4" s="11" t="s">
        <v>13</v>
      </c>
    </row>
    <row r="5" spans="1:23" s="12" customFormat="1" ht="6.75" customHeight="1" x14ac:dyDescent="0.2">
      <c r="A5" s="5"/>
      <c r="B5" s="5"/>
      <c r="C5" s="5"/>
      <c r="D5" s="5"/>
      <c r="E5" s="6"/>
      <c r="F5" s="6"/>
      <c r="G5" s="7"/>
      <c r="H5" s="8"/>
      <c r="I5" s="9"/>
      <c r="J5" s="5"/>
      <c r="K5" s="7"/>
      <c r="L5" s="8"/>
      <c r="M5" s="6"/>
      <c r="N5" s="6"/>
      <c r="O5" s="37"/>
      <c r="P5" s="5"/>
      <c r="Q5" s="9"/>
      <c r="R5" s="11"/>
    </row>
    <row r="6" spans="1:23" x14ac:dyDescent="0.2">
      <c r="A6" s="13">
        <f>A5+1</f>
        <v>1</v>
      </c>
      <c r="B6" s="13" t="s">
        <v>22</v>
      </c>
      <c r="C6" s="13" t="s">
        <v>23</v>
      </c>
      <c r="D6" s="13" t="s">
        <v>16</v>
      </c>
      <c r="E6" s="14" t="str">
        <f t="shared" ref="E6:H21" si="0">IF(I6&gt;=1000,LEFT(I6,2),IF(I6&lt;1000,LEFT(I6,1)))</f>
        <v>12</v>
      </c>
      <c r="F6" s="30" t="str">
        <f t="shared" si="0"/>
        <v/>
      </c>
      <c r="G6" s="14" t="str">
        <f t="shared" si="0"/>
        <v>12</v>
      </c>
      <c r="H6" s="14" t="str">
        <f t="shared" si="0"/>
        <v/>
      </c>
      <c r="I6" s="15">
        <v>1214</v>
      </c>
      <c r="J6" s="15"/>
      <c r="K6" s="15">
        <v>1225</v>
      </c>
      <c r="L6" s="15"/>
      <c r="M6" s="28" t="s">
        <v>17</v>
      </c>
      <c r="N6" s="28">
        <v>-40</v>
      </c>
      <c r="O6" s="41">
        <f t="shared" ref="O6:O22" si="1">IF(Q6&gt;0,1,IF(Q6&lt;0,0,IF(OR(Q6=0,Q6=""),"")))</f>
        <v>1</v>
      </c>
      <c r="P6" s="31" t="str">
        <f t="shared" ref="P6:P13" si="2">IF(J6="","",J6-I6)</f>
        <v/>
      </c>
      <c r="Q6" s="31">
        <f>IF(K6="","",K6-I6)</f>
        <v>11</v>
      </c>
      <c r="R6" s="3">
        <f t="shared" ref="R6:R16" si="3">IF(P6&gt;0,1,IF(P6&lt;0,0,IF(P6=0,"")))</f>
        <v>1</v>
      </c>
      <c r="S6" s="13">
        <f>COUNT(I6:I22)</f>
        <v>17</v>
      </c>
      <c r="T6" s="28" t="s">
        <v>18</v>
      </c>
      <c r="W6" s="12"/>
    </row>
    <row r="7" spans="1:23" x14ac:dyDescent="0.2">
      <c r="A7" s="13">
        <f t="shared" ref="A7:A22" si="4">IF(A5=A6,A6+2,IF(K7=K6,A6+1,A6+1))</f>
        <v>2</v>
      </c>
      <c r="B7" s="13" t="s">
        <v>25</v>
      </c>
      <c r="C7" s="13" t="s">
        <v>26</v>
      </c>
      <c r="D7" s="13" t="s">
        <v>16</v>
      </c>
      <c r="E7" s="14" t="str">
        <f t="shared" si="0"/>
        <v>10</v>
      </c>
      <c r="F7" s="30" t="str">
        <f t="shared" si="0"/>
        <v/>
      </c>
      <c r="G7" s="14" t="str">
        <f t="shared" si="0"/>
        <v>11</v>
      </c>
      <c r="H7" s="14" t="str">
        <f t="shared" si="0"/>
        <v/>
      </c>
      <c r="I7" s="15">
        <v>1089</v>
      </c>
      <c r="J7" s="15"/>
      <c r="K7" s="15">
        <v>1110</v>
      </c>
      <c r="L7" s="15"/>
      <c r="M7" s="28" t="s">
        <v>27</v>
      </c>
      <c r="N7" s="28">
        <v>-60</v>
      </c>
      <c r="O7" s="41">
        <f t="shared" si="1"/>
        <v>1</v>
      </c>
      <c r="P7" s="31" t="str">
        <f t="shared" si="2"/>
        <v/>
      </c>
      <c r="Q7" s="31">
        <f t="shared" ref="Q7:Q22" si="5">IF(K7="","",K7-I7)</f>
        <v>21</v>
      </c>
      <c r="R7" s="3">
        <f t="shared" si="3"/>
        <v>1</v>
      </c>
      <c r="S7" s="13">
        <f>COUNTIF($M$6:$M$22,T7)</f>
        <v>0</v>
      </c>
      <c r="T7" s="28" t="s">
        <v>21</v>
      </c>
    </row>
    <row r="8" spans="1:23" x14ac:dyDescent="0.2">
      <c r="A8" s="13">
        <f t="shared" si="4"/>
        <v>3</v>
      </c>
      <c r="B8" s="13" t="s">
        <v>28</v>
      </c>
      <c r="C8" s="13" t="s">
        <v>29</v>
      </c>
      <c r="D8" s="13" t="s">
        <v>16</v>
      </c>
      <c r="E8" s="14" t="str">
        <f t="shared" si="0"/>
        <v>10</v>
      </c>
      <c r="F8" s="14" t="str">
        <f t="shared" si="0"/>
        <v/>
      </c>
      <c r="G8" s="14" t="str">
        <f t="shared" si="0"/>
        <v>10</v>
      </c>
      <c r="H8" s="14" t="str">
        <f t="shared" si="0"/>
        <v/>
      </c>
      <c r="I8" s="15">
        <v>1063</v>
      </c>
      <c r="J8" s="15"/>
      <c r="K8" s="15">
        <v>1026</v>
      </c>
      <c r="L8" s="15"/>
      <c r="M8" s="28" t="s">
        <v>17</v>
      </c>
      <c r="N8" s="28">
        <v>-40</v>
      </c>
      <c r="O8" s="41">
        <f t="shared" si="1"/>
        <v>0</v>
      </c>
      <c r="P8" s="31" t="str">
        <f t="shared" si="2"/>
        <v/>
      </c>
      <c r="Q8" s="31">
        <f t="shared" si="5"/>
        <v>-37</v>
      </c>
      <c r="R8" s="3">
        <f t="shared" si="3"/>
        <v>1</v>
      </c>
      <c r="S8" s="13">
        <f t="shared" ref="S8:S18" si="6">COUNTIF($M$6:$M$22,T8)</f>
        <v>2</v>
      </c>
      <c r="T8" s="28" t="s">
        <v>24</v>
      </c>
    </row>
    <row r="9" spans="1:23" x14ac:dyDescent="0.2">
      <c r="A9" s="13">
        <f t="shared" si="4"/>
        <v>4</v>
      </c>
      <c r="B9" s="13" t="s">
        <v>85</v>
      </c>
      <c r="C9" s="13" t="s">
        <v>86</v>
      </c>
      <c r="D9" s="13" t="s">
        <v>16</v>
      </c>
      <c r="E9" s="14" t="str">
        <f t="shared" si="0"/>
        <v>9</v>
      </c>
      <c r="F9" s="38" t="str">
        <f t="shared" si="0"/>
        <v/>
      </c>
      <c r="G9" s="14" t="str">
        <f t="shared" si="0"/>
        <v>9</v>
      </c>
      <c r="H9" s="14"/>
      <c r="I9" s="15">
        <v>930</v>
      </c>
      <c r="J9" s="15"/>
      <c r="K9" s="15">
        <v>957</v>
      </c>
      <c r="L9" s="15"/>
      <c r="M9" s="28" t="s">
        <v>30</v>
      </c>
      <c r="N9" s="28">
        <v>-50</v>
      </c>
      <c r="O9" s="41">
        <f t="shared" si="1"/>
        <v>1</v>
      </c>
      <c r="P9" s="31" t="str">
        <f t="shared" si="2"/>
        <v/>
      </c>
      <c r="Q9" s="31">
        <f t="shared" si="5"/>
        <v>27</v>
      </c>
      <c r="R9" s="3">
        <f t="shared" si="3"/>
        <v>1</v>
      </c>
      <c r="S9" s="13">
        <f t="shared" si="6"/>
        <v>4</v>
      </c>
      <c r="T9" s="28" t="s">
        <v>27</v>
      </c>
    </row>
    <row r="10" spans="1:23" x14ac:dyDescent="0.2">
      <c r="A10" s="13">
        <f t="shared" si="4"/>
        <v>5</v>
      </c>
      <c r="B10" s="13" t="s">
        <v>31</v>
      </c>
      <c r="C10" s="13" t="s">
        <v>32</v>
      </c>
      <c r="D10" s="13" t="s">
        <v>16</v>
      </c>
      <c r="E10" s="14" t="str">
        <f t="shared" si="0"/>
        <v>9</v>
      </c>
      <c r="F10" s="38" t="str">
        <f t="shared" si="0"/>
        <v/>
      </c>
      <c r="G10" s="14" t="str">
        <f t="shared" si="0"/>
        <v>9</v>
      </c>
      <c r="H10" s="16" t="str">
        <f>IF(L10&gt;=1000,LEFT(L10,2),IF(L10&lt;1000,LEFT(L10,1)))</f>
        <v/>
      </c>
      <c r="I10" s="15">
        <v>950</v>
      </c>
      <c r="J10" s="15"/>
      <c r="K10" s="15">
        <v>919</v>
      </c>
      <c r="L10" s="15"/>
      <c r="M10" s="28" t="s">
        <v>24</v>
      </c>
      <c r="N10" s="28">
        <v>-70</v>
      </c>
      <c r="O10" s="41">
        <f t="shared" si="1"/>
        <v>0</v>
      </c>
      <c r="P10" s="18" t="str">
        <f t="shared" si="2"/>
        <v/>
      </c>
      <c r="Q10" s="31">
        <f t="shared" si="5"/>
        <v>-31</v>
      </c>
      <c r="R10" s="3">
        <f t="shared" si="3"/>
        <v>1</v>
      </c>
      <c r="S10" s="13">
        <f t="shared" si="6"/>
        <v>2</v>
      </c>
      <c r="T10" s="28" t="s">
        <v>30</v>
      </c>
    </row>
    <row r="11" spans="1:23" x14ac:dyDescent="0.2">
      <c r="A11" s="13">
        <f t="shared" si="4"/>
        <v>6</v>
      </c>
      <c r="B11" s="13" t="s">
        <v>33</v>
      </c>
      <c r="C11" s="13" t="s">
        <v>34</v>
      </c>
      <c r="D11" s="13" t="s">
        <v>16</v>
      </c>
      <c r="E11" s="14" t="str">
        <f t="shared" si="0"/>
        <v>9</v>
      </c>
      <c r="F11" s="14" t="str">
        <f t="shared" si="0"/>
        <v/>
      </c>
      <c r="G11" s="14" t="str">
        <f t="shared" si="0"/>
        <v>9</v>
      </c>
      <c r="H11" s="14" t="str">
        <f>IF(L11&gt;=1000,LEFT(L11,2),IF(L11&lt;1000,LEFT(L11,1)))</f>
        <v/>
      </c>
      <c r="I11" s="15">
        <v>903</v>
      </c>
      <c r="J11" s="15"/>
      <c r="K11" s="15">
        <v>911</v>
      </c>
      <c r="L11" s="15"/>
      <c r="M11" s="28" t="s">
        <v>27</v>
      </c>
      <c r="N11" s="28">
        <v>-60</v>
      </c>
      <c r="O11" s="41">
        <f t="shared" si="1"/>
        <v>1</v>
      </c>
      <c r="P11" s="31" t="str">
        <f t="shared" si="2"/>
        <v/>
      </c>
      <c r="Q11" s="31">
        <f t="shared" si="5"/>
        <v>8</v>
      </c>
      <c r="R11" s="3">
        <f t="shared" si="3"/>
        <v>1</v>
      </c>
      <c r="S11" s="13">
        <f t="shared" si="6"/>
        <v>3</v>
      </c>
      <c r="T11" s="28" t="s">
        <v>17</v>
      </c>
    </row>
    <row r="12" spans="1:23" x14ac:dyDescent="0.2">
      <c r="A12" s="13">
        <f t="shared" si="4"/>
        <v>7</v>
      </c>
      <c r="B12" s="13" t="s">
        <v>88</v>
      </c>
      <c r="C12" s="13" t="s">
        <v>89</v>
      </c>
      <c r="D12" s="13" t="s">
        <v>16</v>
      </c>
      <c r="E12" s="14" t="str">
        <f t="shared" si="0"/>
        <v>7</v>
      </c>
      <c r="F12" s="38" t="str">
        <f t="shared" si="0"/>
        <v/>
      </c>
      <c r="G12" s="38" t="str">
        <f t="shared" si="0"/>
        <v>7</v>
      </c>
      <c r="H12" s="14" t="str">
        <f>IF(L12&gt;=1000,LEFT(L12,2),IF(L12&lt;1000,LEFT(L12,1)))</f>
        <v/>
      </c>
      <c r="I12" s="15">
        <v>797</v>
      </c>
      <c r="J12" s="15"/>
      <c r="K12" s="15">
        <v>773</v>
      </c>
      <c r="L12" s="15"/>
      <c r="M12" s="28" t="s">
        <v>17</v>
      </c>
      <c r="N12" s="28">
        <v>-40</v>
      </c>
      <c r="O12" s="41">
        <f t="shared" si="1"/>
        <v>0</v>
      </c>
      <c r="P12" s="31" t="str">
        <f t="shared" si="2"/>
        <v/>
      </c>
      <c r="Q12" s="31">
        <f t="shared" si="5"/>
        <v>-24</v>
      </c>
      <c r="R12" s="3">
        <f t="shared" si="3"/>
        <v>1</v>
      </c>
      <c r="S12" s="13">
        <f t="shared" si="6"/>
        <v>0</v>
      </c>
      <c r="T12" s="28" t="s">
        <v>35</v>
      </c>
    </row>
    <row r="13" spans="1:23" x14ac:dyDescent="0.2">
      <c r="A13" s="13">
        <f t="shared" si="4"/>
        <v>8</v>
      </c>
      <c r="B13" s="13" t="s">
        <v>39</v>
      </c>
      <c r="C13" s="13" t="s">
        <v>40</v>
      </c>
      <c r="D13" s="13" t="s">
        <v>16</v>
      </c>
      <c r="E13" s="14" t="str">
        <f t="shared" si="0"/>
        <v>7</v>
      </c>
      <c r="F13" s="16" t="str">
        <f t="shared" si="0"/>
        <v/>
      </c>
      <c r="G13" s="14" t="str">
        <f t="shared" si="0"/>
        <v>7</v>
      </c>
      <c r="H13" s="14" t="str">
        <f>IF(L13&gt;=1000,LEFT(L13,2),IF(L13&lt;1000,LEFT(L13,1)))</f>
        <v/>
      </c>
      <c r="I13" s="15">
        <v>704</v>
      </c>
      <c r="J13" s="15"/>
      <c r="K13" s="15">
        <v>738</v>
      </c>
      <c r="L13" s="15"/>
      <c r="M13" s="28" t="s">
        <v>27</v>
      </c>
      <c r="N13" s="28">
        <v>-60</v>
      </c>
      <c r="O13" s="41">
        <f t="shared" si="1"/>
        <v>1</v>
      </c>
      <c r="P13" s="31" t="str">
        <f t="shared" si="2"/>
        <v/>
      </c>
      <c r="Q13" s="31">
        <f t="shared" si="5"/>
        <v>34</v>
      </c>
      <c r="R13" s="3">
        <f t="shared" si="3"/>
        <v>1</v>
      </c>
      <c r="S13" s="13">
        <f t="shared" si="6"/>
        <v>0</v>
      </c>
      <c r="T13" s="28" t="s">
        <v>38</v>
      </c>
    </row>
    <row r="14" spans="1:23" x14ac:dyDescent="0.2">
      <c r="A14" s="13">
        <f t="shared" si="4"/>
        <v>9</v>
      </c>
      <c r="B14" s="13" t="s">
        <v>100</v>
      </c>
      <c r="C14" s="13" t="s">
        <v>101</v>
      </c>
      <c r="D14" s="13" t="s">
        <v>16</v>
      </c>
      <c r="E14" s="14" t="str">
        <f t="shared" si="0"/>
        <v>5</v>
      </c>
      <c r="F14" s="16"/>
      <c r="G14" s="14" t="str">
        <f t="shared" si="0"/>
        <v>5</v>
      </c>
      <c r="H14" s="14"/>
      <c r="I14" s="15">
        <v>587</v>
      </c>
      <c r="J14" s="15"/>
      <c r="K14" s="15">
        <v>558</v>
      </c>
      <c r="L14" s="15"/>
      <c r="M14" s="28" t="s">
        <v>24</v>
      </c>
      <c r="N14" s="28">
        <v>-70</v>
      </c>
      <c r="O14" s="41">
        <f t="shared" si="1"/>
        <v>0</v>
      </c>
      <c r="P14" s="31" t="str">
        <f>IF(J15="","",J15-I15)</f>
        <v/>
      </c>
      <c r="Q14" s="31">
        <f t="shared" si="5"/>
        <v>-29</v>
      </c>
      <c r="R14" s="3">
        <f t="shared" si="3"/>
        <v>1</v>
      </c>
      <c r="S14" s="13">
        <f t="shared" si="6"/>
        <v>0</v>
      </c>
      <c r="T14" s="28" t="s">
        <v>41</v>
      </c>
    </row>
    <row r="15" spans="1:23" x14ac:dyDescent="0.2">
      <c r="A15" s="13">
        <f t="shared" si="4"/>
        <v>10</v>
      </c>
      <c r="B15" s="13" t="s">
        <v>45</v>
      </c>
      <c r="C15" s="13" t="s">
        <v>46</v>
      </c>
      <c r="D15" s="13" t="s">
        <v>16</v>
      </c>
      <c r="E15" s="14" t="str">
        <f t="shared" si="0"/>
        <v>5</v>
      </c>
      <c r="F15" s="14" t="str">
        <f t="shared" si="0"/>
        <v/>
      </c>
      <c r="G15" s="14" t="str">
        <f t="shared" si="0"/>
        <v>5</v>
      </c>
      <c r="H15" s="14" t="str">
        <f>IF(L15&gt;=1000,LEFT(L15,2),IF(L15&lt;1000,LEFT(L15,1)))</f>
        <v/>
      </c>
      <c r="I15" s="15">
        <v>540</v>
      </c>
      <c r="J15" s="15"/>
      <c r="K15" s="15">
        <v>551</v>
      </c>
      <c r="L15" s="15"/>
      <c r="M15" s="28" t="s">
        <v>30</v>
      </c>
      <c r="N15" s="28">
        <v>-50</v>
      </c>
      <c r="O15" s="41">
        <f t="shared" si="1"/>
        <v>1</v>
      </c>
      <c r="P15" s="31" t="str">
        <f>IF(J16="","",J16-I16)</f>
        <v/>
      </c>
      <c r="Q15" s="31">
        <f t="shared" si="5"/>
        <v>11</v>
      </c>
      <c r="R15" s="3">
        <f t="shared" si="3"/>
        <v>1</v>
      </c>
      <c r="S15" s="13">
        <f t="shared" si="6"/>
        <v>3</v>
      </c>
      <c r="T15" s="28" t="s">
        <v>44</v>
      </c>
    </row>
    <row r="16" spans="1:23" x14ac:dyDescent="0.2">
      <c r="A16" s="13">
        <f t="shared" si="4"/>
        <v>11</v>
      </c>
      <c r="B16" s="13" t="s">
        <v>42</v>
      </c>
      <c r="C16" s="13" t="s">
        <v>43</v>
      </c>
      <c r="D16" s="13" t="s">
        <v>16</v>
      </c>
      <c r="E16" s="14" t="str">
        <f t="shared" si="0"/>
        <v>5</v>
      </c>
      <c r="F16" s="14" t="str">
        <f t="shared" si="0"/>
        <v/>
      </c>
      <c r="G16" s="30" t="str">
        <f t="shared" si="0"/>
        <v>5</v>
      </c>
      <c r="H16" s="14" t="str">
        <f>IF(L16&gt;=1000,LEFT(L16,2),IF(L16&lt;1000,LEFT(L16,1)))</f>
        <v/>
      </c>
      <c r="I16" s="15">
        <v>550</v>
      </c>
      <c r="J16" s="15"/>
      <c r="K16" s="15">
        <v>542</v>
      </c>
      <c r="L16" s="15"/>
      <c r="M16" s="28" t="s">
        <v>27</v>
      </c>
      <c r="N16" s="28">
        <v>-60</v>
      </c>
      <c r="O16" s="41">
        <f t="shared" si="1"/>
        <v>0</v>
      </c>
      <c r="P16" s="31" t="str">
        <f>IF(J17="","",J17-I17)</f>
        <v/>
      </c>
      <c r="Q16" s="31">
        <f t="shared" si="5"/>
        <v>-8</v>
      </c>
      <c r="R16" s="3">
        <f t="shared" si="3"/>
        <v>1</v>
      </c>
      <c r="S16" s="13">
        <f t="shared" si="6"/>
        <v>2</v>
      </c>
      <c r="T16" s="28" t="s">
        <v>47</v>
      </c>
    </row>
    <row r="17" spans="1:20" x14ac:dyDescent="0.2">
      <c r="A17" s="13">
        <f t="shared" si="4"/>
        <v>12</v>
      </c>
      <c r="B17" s="13" t="s">
        <v>60</v>
      </c>
      <c r="C17" s="13" t="s">
        <v>61</v>
      </c>
      <c r="D17" s="13" t="s">
        <v>16</v>
      </c>
      <c r="E17" s="14" t="str">
        <f t="shared" si="0"/>
        <v>5</v>
      </c>
      <c r="F17" s="14" t="str">
        <f t="shared" si="0"/>
        <v/>
      </c>
      <c r="G17" s="14" t="str">
        <f t="shared" si="0"/>
        <v>5</v>
      </c>
      <c r="H17" s="14" t="str">
        <f>IF(L17&gt;=1000,LEFT(L17,2),IF(L17&lt;1000,LEFT(L17,1)))</f>
        <v/>
      </c>
      <c r="I17" s="15">
        <v>515</v>
      </c>
      <c r="J17" s="15"/>
      <c r="K17" s="15">
        <v>522</v>
      </c>
      <c r="L17" s="15"/>
      <c r="M17" s="28" t="s">
        <v>44</v>
      </c>
      <c r="N17" s="28">
        <v>-15</v>
      </c>
      <c r="O17" s="41">
        <f t="shared" si="1"/>
        <v>1</v>
      </c>
      <c r="P17" s="31" t="str">
        <f>IF(J18="","",J18-I18)</f>
        <v/>
      </c>
      <c r="Q17" s="31">
        <f t="shared" si="5"/>
        <v>7</v>
      </c>
      <c r="R17" s="3">
        <f>IF(P17&gt;0,1,IF(P17&lt;0,0,IF(P17=0,"")))</f>
        <v>1</v>
      </c>
      <c r="S17" s="13">
        <f t="shared" si="6"/>
        <v>1</v>
      </c>
      <c r="T17" s="28" t="s">
        <v>51</v>
      </c>
    </row>
    <row r="18" spans="1:20" x14ac:dyDescent="0.2">
      <c r="A18" s="13">
        <f t="shared" si="4"/>
        <v>13</v>
      </c>
      <c r="B18" s="13" t="s">
        <v>63</v>
      </c>
      <c r="C18" s="13" t="s">
        <v>58</v>
      </c>
      <c r="D18" s="13" t="s">
        <v>16</v>
      </c>
      <c r="E18" s="14" t="str">
        <f t="shared" si="0"/>
        <v>5</v>
      </c>
      <c r="F18" s="14" t="str">
        <f t="shared" si="0"/>
        <v/>
      </c>
      <c r="G18" s="14" t="str">
        <f t="shared" si="0"/>
        <v>5</v>
      </c>
      <c r="H18" s="14"/>
      <c r="I18" s="15">
        <v>504</v>
      </c>
      <c r="J18" s="15"/>
      <c r="K18" s="15">
        <v>511</v>
      </c>
      <c r="L18" s="15"/>
      <c r="M18" s="28" t="s">
        <v>44</v>
      </c>
      <c r="N18" s="28">
        <v>-15</v>
      </c>
      <c r="O18" s="41">
        <f t="shared" si="1"/>
        <v>1</v>
      </c>
      <c r="P18" s="31"/>
      <c r="Q18" s="31">
        <f t="shared" si="5"/>
        <v>7</v>
      </c>
      <c r="R18" s="3" t="str">
        <f>IF(P18&gt;0,1,IF(P18&lt;0,0,IF(P18=0,"")))</f>
        <v/>
      </c>
      <c r="S18" s="13">
        <f t="shared" si="6"/>
        <v>0</v>
      </c>
      <c r="T18" s="28" t="s">
        <v>54</v>
      </c>
    </row>
    <row r="19" spans="1:20" x14ac:dyDescent="0.2">
      <c r="A19" s="13">
        <f t="shared" si="4"/>
        <v>14</v>
      </c>
      <c r="B19" s="13" t="s">
        <v>91</v>
      </c>
      <c r="C19" s="13" t="s">
        <v>92</v>
      </c>
      <c r="D19" s="28" t="s">
        <v>50</v>
      </c>
      <c r="E19" s="14" t="str">
        <f t="shared" si="0"/>
        <v>5</v>
      </c>
      <c r="F19" s="14" t="str">
        <f t="shared" si="0"/>
        <v/>
      </c>
      <c r="G19" s="14" t="str">
        <f t="shared" si="0"/>
        <v>5</v>
      </c>
      <c r="H19" s="14"/>
      <c r="I19" s="15">
        <v>500</v>
      </c>
      <c r="J19" s="15"/>
      <c r="K19" s="15">
        <v>500</v>
      </c>
      <c r="L19" s="15"/>
      <c r="M19" s="28" t="s">
        <v>47</v>
      </c>
      <c r="N19" s="28">
        <v>-14</v>
      </c>
      <c r="O19" s="41" t="str">
        <f t="shared" si="1"/>
        <v/>
      </c>
      <c r="P19" s="31"/>
      <c r="Q19" s="31">
        <f t="shared" si="5"/>
        <v>0</v>
      </c>
      <c r="R19" s="3" t="str">
        <f>IF(P19&gt;0,1,IF(P19&lt;0,0,IF(P19=0,"")))</f>
        <v/>
      </c>
    </row>
    <row r="20" spans="1:20" x14ac:dyDescent="0.2">
      <c r="A20" s="13">
        <f t="shared" si="4"/>
        <v>15</v>
      </c>
      <c r="B20" s="13" t="s">
        <v>97</v>
      </c>
      <c r="C20" s="13" t="s">
        <v>98</v>
      </c>
      <c r="D20" s="13" t="s">
        <v>16</v>
      </c>
      <c r="E20" s="14" t="str">
        <f t="shared" si="0"/>
        <v>5</v>
      </c>
      <c r="F20" s="14" t="str">
        <f t="shared" si="0"/>
        <v/>
      </c>
      <c r="G20" s="14" t="str">
        <f t="shared" si="0"/>
        <v>5</v>
      </c>
      <c r="H20" s="14"/>
      <c r="I20" s="15">
        <v>500</v>
      </c>
      <c r="J20" s="15"/>
      <c r="K20" s="15">
        <v>500</v>
      </c>
      <c r="L20" s="15"/>
      <c r="M20" s="28" t="s">
        <v>44</v>
      </c>
      <c r="N20" s="28">
        <v>-15</v>
      </c>
      <c r="O20" s="41"/>
      <c r="P20" s="31"/>
      <c r="Q20" s="31">
        <f t="shared" si="5"/>
        <v>0</v>
      </c>
    </row>
    <row r="21" spans="1:20" x14ac:dyDescent="0.2">
      <c r="A21" s="13">
        <f t="shared" si="4"/>
        <v>16</v>
      </c>
      <c r="B21" s="13" t="s">
        <v>78</v>
      </c>
      <c r="C21" s="13" t="s">
        <v>79</v>
      </c>
      <c r="D21" s="13" t="s">
        <v>16</v>
      </c>
      <c r="E21" s="14" t="str">
        <f t="shared" si="0"/>
        <v>5</v>
      </c>
      <c r="F21" s="14" t="str">
        <f t="shared" si="0"/>
        <v/>
      </c>
      <c r="G21" s="14" t="str">
        <f t="shared" si="0"/>
        <v>5</v>
      </c>
      <c r="H21" s="14" t="str">
        <f>IF(L21&gt;=1000,LEFT(L21,2),IF(L21&lt;1000,LEFT(L21,1)))</f>
        <v/>
      </c>
      <c r="I21" s="15">
        <v>500</v>
      </c>
      <c r="J21" s="15"/>
      <c r="K21" s="15">
        <v>500</v>
      </c>
      <c r="L21" s="15"/>
      <c r="M21" s="28" t="s">
        <v>47</v>
      </c>
      <c r="N21" s="28">
        <v>-14</v>
      </c>
      <c r="O21" s="41" t="str">
        <f t="shared" si="1"/>
        <v/>
      </c>
      <c r="P21" s="31"/>
      <c r="Q21" s="31">
        <f t="shared" si="5"/>
        <v>0</v>
      </c>
    </row>
    <row r="22" spans="1:20" x14ac:dyDescent="0.2">
      <c r="A22" s="13">
        <f t="shared" si="4"/>
        <v>17</v>
      </c>
      <c r="B22" s="13" t="s">
        <v>48</v>
      </c>
      <c r="C22" s="13" t="s">
        <v>58</v>
      </c>
      <c r="D22" s="13" t="s">
        <v>16</v>
      </c>
      <c r="E22" s="14" t="str">
        <f t="shared" ref="E22:G22" si="7">IF(I22&gt;=1000,LEFT(I22,2),IF(I22&lt;1000,LEFT(I22,1)))</f>
        <v>5</v>
      </c>
      <c r="F22" s="14" t="str">
        <f t="shared" si="7"/>
        <v/>
      </c>
      <c r="G22" s="14" t="str">
        <f t="shared" si="7"/>
        <v>5</v>
      </c>
      <c r="H22" s="14" t="str">
        <f>IF(L22&gt;=1000,LEFT(L22,2),IF(L22&lt;1000,LEFT(L22,1)))</f>
        <v/>
      </c>
      <c r="I22" s="15">
        <v>500</v>
      </c>
      <c r="J22" s="15"/>
      <c r="K22" s="15">
        <v>500</v>
      </c>
      <c r="L22" s="15"/>
      <c r="M22" s="28" t="s">
        <v>51</v>
      </c>
      <c r="N22" s="28">
        <v>-13</v>
      </c>
      <c r="O22" s="41" t="str">
        <f t="shared" si="1"/>
        <v/>
      </c>
      <c r="P22" s="31" t="str">
        <f>IF(J25="","",J25-I25)</f>
        <v/>
      </c>
      <c r="Q22" s="31">
        <f t="shared" si="5"/>
        <v>0</v>
      </c>
    </row>
    <row r="23" spans="1:20" x14ac:dyDescent="0.2">
      <c r="E23" s="32"/>
      <c r="F23" s="32"/>
      <c r="G23" s="32"/>
      <c r="H23" s="32"/>
      <c r="I23" s="34"/>
      <c r="J23" s="34"/>
      <c r="K23" s="34"/>
      <c r="L23" s="34"/>
      <c r="O23" s="41"/>
      <c r="P23" s="2"/>
    </row>
    <row r="24" spans="1:20" x14ac:dyDescent="0.2">
      <c r="C24" s="27" t="s">
        <v>66</v>
      </c>
      <c r="F24" s="2"/>
      <c r="G24" s="3"/>
      <c r="H24" s="3"/>
      <c r="I24" s="3"/>
      <c r="L24" s="3"/>
      <c r="M24" s="19" t="s">
        <v>67</v>
      </c>
      <c r="N24" s="3"/>
      <c r="P24" s="3"/>
    </row>
    <row r="25" spans="1:20" x14ac:dyDescent="0.2">
      <c r="B25" s="20" t="s">
        <v>68</v>
      </c>
      <c r="C25" s="21">
        <f>SUM($S$7:$S$14)</f>
        <v>11</v>
      </c>
      <c r="F25" s="3" t="s">
        <v>69</v>
      </c>
      <c r="H25" s="3"/>
      <c r="I25" s="22">
        <f>IF(O6="","",COUNTIF(O6:P22,1))</f>
        <v>8</v>
      </c>
      <c r="L25" s="3"/>
      <c r="M25" s="1" t="s">
        <v>69</v>
      </c>
      <c r="P25" s="27"/>
    </row>
    <row r="26" spans="1:20" x14ac:dyDescent="0.2">
      <c r="B26" s="20" t="s">
        <v>70</v>
      </c>
      <c r="C26" s="13">
        <f>COUNTA(B31:B36)</f>
        <v>6</v>
      </c>
      <c r="F26" s="3" t="s">
        <v>71</v>
      </c>
      <c r="I26" s="19">
        <f>IF(O6="","",COUNTIF(O6:O22,""))</f>
        <v>4</v>
      </c>
      <c r="M26" s="1" t="s">
        <v>71</v>
      </c>
    </row>
    <row r="27" spans="1:20" x14ac:dyDescent="0.2">
      <c r="B27" s="20" t="s">
        <v>72</v>
      </c>
      <c r="C27" s="13">
        <f>COUNTA(C39:C43)</f>
        <v>5</v>
      </c>
      <c r="F27" s="3" t="s">
        <v>73</v>
      </c>
      <c r="I27" s="23">
        <f>IF(O6="","",COUNTIF(O6:O22,0))</f>
        <v>5</v>
      </c>
      <c r="M27" s="1" t="s">
        <v>73</v>
      </c>
    </row>
    <row r="28" spans="1:20" x14ac:dyDescent="0.2">
      <c r="B28" s="25" t="s">
        <v>74</v>
      </c>
      <c r="C28" s="24">
        <f>SUM(C25:C27)</f>
        <v>22</v>
      </c>
      <c r="O28" s="25" t="s">
        <v>75</v>
      </c>
      <c r="Q28" s="35"/>
      <c r="R28" s="25"/>
      <c r="T28" s="35"/>
    </row>
    <row r="29" spans="1:20" x14ac:dyDescent="0.2">
      <c r="B29" s="3"/>
      <c r="C29" s="3"/>
      <c r="M29" s="3"/>
      <c r="O29" s="25" t="s">
        <v>77</v>
      </c>
      <c r="Q29" s="35"/>
      <c r="R29" s="25"/>
      <c r="T29" s="35"/>
    </row>
    <row r="30" spans="1:20" x14ac:dyDescent="0.2">
      <c r="A30" s="26"/>
      <c r="B30" s="43" t="s">
        <v>76</v>
      </c>
      <c r="C30" s="43"/>
      <c r="M30" s="3"/>
    </row>
    <row r="31" spans="1:20" x14ac:dyDescent="0.2">
      <c r="A31" s="13">
        <v>1</v>
      </c>
      <c r="B31" s="13" t="s">
        <v>63</v>
      </c>
      <c r="C31" s="13" t="s">
        <v>58</v>
      </c>
      <c r="D31" s="13" t="s">
        <v>16</v>
      </c>
    </row>
    <row r="32" spans="1:20" x14ac:dyDescent="0.2">
      <c r="A32" s="13">
        <f>A31+1</f>
        <v>2</v>
      </c>
      <c r="B32" s="13" t="s">
        <v>91</v>
      </c>
      <c r="C32" s="13" t="s">
        <v>92</v>
      </c>
      <c r="D32" s="28" t="s">
        <v>50</v>
      </c>
    </row>
    <row r="33" spans="1:23" x14ac:dyDescent="0.2">
      <c r="A33" s="13">
        <f t="shared" ref="A33:A36" si="8">A32+1</f>
        <v>3</v>
      </c>
      <c r="B33" s="13" t="s">
        <v>60</v>
      </c>
      <c r="C33" s="13" t="s">
        <v>61</v>
      </c>
      <c r="D33" s="13" t="s">
        <v>16</v>
      </c>
    </row>
    <row r="34" spans="1:23" x14ac:dyDescent="0.2">
      <c r="A34" s="13">
        <f t="shared" si="8"/>
        <v>4</v>
      </c>
      <c r="B34" s="13" t="s">
        <v>97</v>
      </c>
      <c r="C34" s="13" t="s">
        <v>98</v>
      </c>
      <c r="D34" s="13" t="s">
        <v>16</v>
      </c>
    </row>
    <row r="35" spans="1:23" x14ac:dyDescent="0.2">
      <c r="A35" s="13">
        <f t="shared" si="8"/>
        <v>5</v>
      </c>
      <c r="B35" s="13" t="s">
        <v>78</v>
      </c>
      <c r="C35" s="13" t="s">
        <v>79</v>
      </c>
      <c r="D35" s="13" t="s">
        <v>16</v>
      </c>
    </row>
    <row r="36" spans="1:23" x14ac:dyDescent="0.2">
      <c r="A36" s="13">
        <f t="shared" si="8"/>
        <v>6</v>
      </c>
      <c r="B36" s="13" t="s">
        <v>48</v>
      </c>
      <c r="C36" s="13" t="s">
        <v>58</v>
      </c>
      <c r="D36" s="13" t="s">
        <v>16</v>
      </c>
    </row>
    <row r="38" spans="1:23" x14ac:dyDescent="0.2">
      <c r="B38" s="44" t="s">
        <v>72</v>
      </c>
      <c r="C38" s="45"/>
    </row>
    <row r="39" spans="1:23" s="3" customFormat="1" x14ac:dyDescent="0.2">
      <c r="A39" s="13">
        <v>1</v>
      </c>
      <c r="B39" s="13" t="s">
        <v>102</v>
      </c>
      <c r="C39" s="13" t="s">
        <v>103</v>
      </c>
      <c r="D39" s="13" t="s">
        <v>16</v>
      </c>
      <c r="E39" s="27"/>
      <c r="F39" s="27"/>
      <c r="G39" s="27"/>
      <c r="H39" s="27"/>
      <c r="I39" s="2"/>
      <c r="J39" s="1"/>
      <c r="K39" s="1"/>
      <c r="L39" s="1"/>
      <c r="M39" s="27"/>
      <c r="N39" s="27"/>
      <c r="O39" s="1"/>
      <c r="P39" s="1"/>
      <c r="Q39" s="2"/>
      <c r="S39" s="1"/>
      <c r="T39" s="1"/>
      <c r="U39" s="1"/>
      <c r="V39" s="1"/>
      <c r="W39" s="1"/>
    </row>
    <row r="40" spans="1:23" s="3" customFormat="1" x14ac:dyDescent="0.2">
      <c r="A40" s="13">
        <f t="shared" ref="A40:A43" si="9">A39+1</f>
        <v>2</v>
      </c>
      <c r="B40" s="13" t="s">
        <v>104</v>
      </c>
      <c r="C40" s="13" t="s">
        <v>105</v>
      </c>
      <c r="D40" s="13" t="s">
        <v>16</v>
      </c>
      <c r="E40" s="27"/>
      <c r="F40" s="27"/>
      <c r="G40" s="27"/>
      <c r="H40" s="27"/>
      <c r="I40" s="2"/>
      <c r="J40" s="1"/>
      <c r="K40" s="1"/>
      <c r="L40" s="1"/>
      <c r="M40" s="27"/>
      <c r="N40" s="27"/>
      <c r="O40" s="1"/>
      <c r="P40" s="1"/>
      <c r="Q40" s="2"/>
      <c r="S40" s="1"/>
      <c r="T40" s="1"/>
      <c r="U40" s="1"/>
      <c r="V40" s="1"/>
      <c r="W40" s="1"/>
    </row>
    <row r="41" spans="1:23" x14ac:dyDescent="0.2">
      <c r="A41" s="13">
        <f t="shared" si="9"/>
        <v>3</v>
      </c>
      <c r="B41" s="13" t="s">
        <v>106</v>
      </c>
      <c r="C41" s="13" t="s">
        <v>107</v>
      </c>
      <c r="D41" s="13" t="s">
        <v>16</v>
      </c>
    </row>
    <row r="42" spans="1:23" x14ac:dyDescent="0.2">
      <c r="A42" s="13">
        <f t="shared" si="9"/>
        <v>4</v>
      </c>
      <c r="B42" s="42" t="s">
        <v>78</v>
      </c>
      <c r="C42" s="42" t="s">
        <v>108</v>
      </c>
      <c r="D42" s="13" t="s">
        <v>50</v>
      </c>
    </row>
    <row r="43" spans="1:23" x14ac:dyDescent="0.2">
      <c r="A43" s="13">
        <f t="shared" si="9"/>
        <v>5</v>
      </c>
      <c r="B43" s="13"/>
      <c r="C43" s="13" t="s">
        <v>109</v>
      </c>
      <c r="D43" s="13" t="s">
        <v>16</v>
      </c>
    </row>
  </sheetData>
  <autoFilter ref="A5:T5" xr:uid="{00000000-0009-0000-0000-000000000000}"/>
  <mergeCells count="4">
    <mergeCell ref="E3:G3"/>
    <mergeCell ref="P3:Q3"/>
    <mergeCell ref="B30:C30"/>
    <mergeCell ref="B38:C38"/>
  </mergeCells>
  <conditionalFormatting sqref="J6:K18 K19:K23">
    <cfRule type="cellIs" dxfId="1" priority="1" operator="greaterThan">
      <formula>$I6</formula>
    </cfRule>
    <cfRule type="cellIs" dxfId="0" priority="2" operator="lessThan">
      <formula>$I6</formula>
    </cfRule>
  </conditionalFormatting>
  <pageMargins left="0.31" right="0.14000000000000001" top="0.34" bottom="0.36" header="0.24" footer="0.16"/>
  <pageSetup paperSize="9" scale="98" orientation="landscape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07AA78-9881-4DDF-8844-31F97D61C47B}">
  <sheetPr>
    <pageSetUpPr fitToPage="1"/>
  </sheetPr>
  <dimension ref="A1:W39"/>
  <sheetViews>
    <sheetView workbookViewId="0">
      <selection activeCell="Y11" sqref="Y11"/>
    </sheetView>
  </sheetViews>
  <sheetFormatPr baseColWidth="10" defaultRowHeight="12.75" x14ac:dyDescent="0.2"/>
  <cols>
    <col min="1" max="1" width="4.85546875" style="1" customWidth="1"/>
    <col min="2" max="2" width="17.42578125" style="1" customWidth="1"/>
    <col min="3" max="3" width="11.42578125" style="1"/>
    <col min="4" max="4" width="3" style="1" customWidth="1"/>
    <col min="5" max="5" width="5.5703125" style="27" bestFit="1" customWidth="1"/>
    <col min="6" max="6" width="7.5703125" style="27" customWidth="1"/>
    <col min="7" max="7" width="7.7109375" style="27" hidden="1" customWidth="1"/>
    <col min="8" max="8" width="7.140625" style="27" customWidth="1"/>
    <col min="9" max="9" width="6.28515625" style="2" customWidth="1"/>
    <col min="10" max="10" width="7.5703125" style="1" customWidth="1"/>
    <col min="11" max="11" width="7.42578125" style="1" hidden="1" customWidth="1"/>
    <col min="12" max="12" width="6.28515625" style="1" customWidth="1"/>
    <col min="13" max="14" width="5.28515625" style="27" customWidth="1"/>
    <col min="15" max="15" width="2.28515625" style="1" hidden="1" customWidth="1"/>
    <col min="16" max="16" width="6.7109375" style="1" hidden="1" customWidth="1"/>
    <col min="17" max="17" width="6.7109375" style="2" customWidth="1"/>
    <col min="18" max="18" width="4.7109375" style="3" customWidth="1"/>
    <col min="19" max="19" width="3.5703125" style="1" customWidth="1"/>
    <col min="20" max="20" width="8.140625" style="1" customWidth="1"/>
    <col min="21" max="21" width="5.28515625" style="1" customWidth="1"/>
    <col min="22" max="22" width="12.42578125" style="1" customWidth="1"/>
    <col min="23" max="16384" width="11.42578125" style="1"/>
  </cols>
  <sheetData>
    <row r="1" spans="1:23" x14ac:dyDescent="0.2">
      <c r="A1" s="1" t="s">
        <v>0</v>
      </c>
    </row>
    <row r="2" spans="1:23" x14ac:dyDescent="0.2">
      <c r="B2" s="1" t="s">
        <v>94</v>
      </c>
      <c r="J2" s="27"/>
      <c r="K2" s="27"/>
      <c r="L2" s="27"/>
    </row>
    <row r="3" spans="1:23" x14ac:dyDescent="0.2">
      <c r="E3" s="43"/>
      <c r="F3" s="43"/>
      <c r="G3" s="43"/>
      <c r="I3" s="29"/>
      <c r="J3" s="4"/>
      <c r="K3" s="4"/>
      <c r="L3" s="4"/>
      <c r="P3" s="43"/>
      <c r="Q3" s="43"/>
    </row>
    <row r="4" spans="1:23" s="12" customFormat="1" ht="38.25" customHeight="1" x14ac:dyDescent="0.2">
      <c r="A4" s="5" t="s">
        <v>2</v>
      </c>
      <c r="B4" s="5" t="s">
        <v>3</v>
      </c>
      <c r="C4" s="5" t="s">
        <v>4</v>
      </c>
      <c r="D4" s="5"/>
      <c r="E4" s="6" t="s">
        <v>5</v>
      </c>
      <c r="F4" s="6" t="s">
        <v>6</v>
      </c>
      <c r="G4" s="7">
        <v>45473</v>
      </c>
      <c r="H4" s="8" t="s">
        <v>7</v>
      </c>
      <c r="I4" s="9" t="s">
        <v>5</v>
      </c>
      <c r="J4" s="5" t="s">
        <v>6</v>
      </c>
      <c r="K4" s="7">
        <v>45473</v>
      </c>
      <c r="L4" s="8" t="s">
        <v>7</v>
      </c>
      <c r="M4" s="6" t="s">
        <v>8</v>
      </c>
      <c r="N4" s="6" t="s">
        <v>9</v>
      </c>
      <c r="O4" s="37" t="s">
        <v>10</v>
      </c>
      <c r="P4" s="5" t="s">
        <v>11</v>
      </c>
      <c r="Q4" s="9" t="s">
        <v>12</v>
      </c>
      <c r="R4" s="11" t="s">
        <v>13</v>
      </c>
    </row>
    <row r="5" spans="1:23" s="12" customFormat="1" ht="6.75" customHeight="1" x14ac:dyDescent="0.2">
      <c r="A5" s="5"/>
      <c r="B5" s="5"/>
      <c r="C5" s="5"/>
      <c r="D5" s="5"/>
      <c r="E5" s="6"/>
      <c r="F5" s="6"/>
      <c r="G5" s="7"/>
      <c r="H5" s="8"/>
      <c r="I5" s="9"/>
      <c r="J5" s="5"/>
      <c r="K5" s="7"/>
      <c r="L5" s="8"/>
      <c r="M5" s="6"/>
      <c r="N5" s="6"/>
      <c r="O5" s="37"/>
      <c r="P5" s="5"/>
      <c r="Q5" s="9"/>
      <c r="R5" s="11"/>
    </row>
    <row r="6" spans="1:23" x14ac:dyDescent="0.2">
      <c r="A6" s="13">
        <f>A5+1</f>
        <v>1</v>
      </c>
      <c r="B6" s="13" t="s">
        <v>22</v>
      </c>
      <c r="C6" s="13" t="s">
        <v>23</v>
      </c>
      <c r="D6" s="13" t="s">
        <v>16</v>
      </c>
      <c r="E6" s="14" t="str">
        <f t="shared" ref="E6:H21" si="0">IF(I6&gt;=1000,LEFT(I6,2),IF(I6&lt;1000,LEFT(I6,1)))</f>
        <v>11</v>
      </c>
      <c r="F6" s="30" t="str">
        <f t="shared" si="0"/>
        <v>11</v>
      </c>
      <c r="G6" s="14" t="str">
        <f t="shared" si="0"/>
        <v>12</v>
      </c>
      <c r="H6" s="38" t="str">
        <f t="shared" si="0"/>
        <v>12</v>
      </c>
      <c r="I6" s="15">
        <v>1171</v>
      </c>
      <c r="J6" s="15">
        <v>1161</v>
      </c>
      <c r="K6" s="15">
        <v>1214</v>
      </c>
      <c r="L6" s="15">
        <v>1214</v>
      </c>
      <c r="M6" s="28" t="s">
        <v>17</v>
      </c>
      <c r="N6" s="28">
        <v>-40</v>
      </c>
      <c r="O6" s="40">
        <f t="shared" ref="O6:O22" si="1">IF(Q6&gt;0,1,IF(Q6&lt;0,0,IF(OR(Q6=0,Q6=""),"")))</f>
        <v>1</v>
      </c>
      <c r="P6" s="31">
        <f t="shared" ref="P6:P18" si="2">IF(J6="","",J6-I6)</f>
        <v>-10</v>
      </c>
      <c r="Q6" s="31">
        <f t="shared" ref="Q6:Q22" si="3">IF(I6="","",K6-I6)</f>
        <v>43</v>
      </c>
      <c r="R6" s="3">
        <f t="shared" ref="R6:R17" si="4">IF(P6&gt;0,1,IF(P6&lt;0,0,IF(P6=0,"")))</f>
        <v>0</v>
      </c>
      <c r="S6" s="13">
        <f>COUNT(I6:I22)</f>
        <v>17</v>
      </c>
      <c r="T6" s="28" t="s">
        <v>18</v>
      </c>
      <c r="W6" s="12"/>
    </row>
    <row r="7" spans="1:23" x14ac:dyDescent="0.2">
      <c r="A7" s="13">
        <f t="shared" ref="A7:A22" si="5">IF(A5=A6,A6+2,IF(K7=K6,A6+1,A6+1))</f>
        <v>2</v>
      </c>
      <c r="B7" s="13" t="s">
        <v>25</v>
      </c>
      <c r="C7" s="13" t="s">
        <v>26</v>
      </c>
      <c r="D7" s="13" t="s">
        <v>16</v>
      </c>
      <c r="E7" s="14" t="str">
        <f t="shared" si="0"/>
        <v>10</v>
      </c>
      <c r="F7" s="30" t="str">
        <f t="shared" si="0"/>
        <v>10</v>
      </c>
      <c r="G7" s="14" t="str">
        <f t="shared" si="0"/>
        <v>10</v>
      </c>
      <c r="H7" s="14" t="str">
        <f t="shared" si="0"/>
        <v>10</v>
      </c>
      <c r="I7" s="15">
        <v>1098</v>
      </c>
      <c r="J7" s="15">
        <v>1094</v>
      </c>
      <c r="K7" s="15">
        <v>1089</v>
      </c>
      <c r="L7" s="15">
        <v>1089</v>
      </c>
      <c r="M7" s="28" t="s">
        <v>27</v>
      </c>
      <c r="N7" s="28">
        <v>-60</v>
      </c>
      <c r="O7" s="40">
        <f t="shared" si="1"/>
        <v>0</v>
      </c>
      <c r="P7" s="31">
        <f t="shared" si="2"/>
        <v>-4</v>
      </c>
      <c r="Q7" s="31">
        <f t="shared" si="3"/>
        <v>-9</v>
      </c>
      <c r="R7" s="3">
        <f t="shared" si="4"/>
        <v>0</v>
      </c>
      <c r="S7" s="13">
        <f>COUNTIF($M$6:$M$22,T7)</f>
        <v>0</v>
      </c>
      <c r="T7" s="28" t="s">
        <v>21</v>
      </c>
    </row>
    <row r="8" spans="1:23" x14ac:dyDescent="0.2">
      <c r="A8" s="13">
        <f t="shared" si="5"/>
        <v>3</v>
      </c>
      <c r="B8" s="13" t="s">
        <v>28</v>
      </c>
      <c r="C8" s="13" t="s">
        <v>29</v>
      </c>
      <c r="D8" s="13" t="s">
        <v>16</v>
      </c>
      <c r="E8" s="14" t="str">
        <f t="shared" si="0"/>
        <v>10</v>
      </c>
      <c r="F8" s="14" t="str">
        <f t="shared" si="0"/>
        <v>10</v>
      </c>
      <c r="G8" s="14" t="str">
        <f t="shared" si="0"/>
        <v>10</v>
      </c>
      <c r="H8" s="14" t="str">
        <f t="shared" si="0"/>
        <v>10</v>
      </c>
      <c r="I8" s="15">
        <v>1053</v>
      </c>
      <c r="J8" s="15">
        <v>1046</v>
      </c>
      <c r="K8" s="15">
        <v>1063</v>
      </c>
      <c r="L8" s="15">
        <v>1063</v>
      </c>
      <c r="M8" s="28" t="s">
        <v>17</v>
      </c>
      <c r="N8" s="28">
        <v>-40</v>
      </c>
      <c r="O8" s="40">
        <f t="shared" si="1"/>
        <v>1</v>
      </c>
      <c r="P8" s="31">
        <f t="shared" si="2"/>
        <v>-7</v>
      </c>
      <c r="Q8" s="31">
        <f t="shared" si="3"/>
        <v>10</v>
      </c>
      <c r="R8" s="3">
        <f t="shared" si="4"/>
        <v>0</v>
      </c>
      <c r="S8" s="13">
        <f>COUNTIF($M$6:$M$22,T8)</f>
        <v>1</v>
      </c>
      <c r="T8" s="28" t="s">
        <v>24</v>
      </c>
    </row>
    <row r="9" spans="1:23" x14ac:dyDescent="0.2">
      <c r="A9" s="13">
        <f t="shared" si="5"/>
        <v>4</v>
      </c>
      <c r="B9" s="13" t="s">
        <v>83</v>
      </c>
      <c r="C9" s="13" t="s">
        <v>84</v>
      </c>
      <c r="D9" s="13" t="s">
        <v>16</v>
      </c>
      <c r="E9" s="14" t="str">
        <f t="shared" si="0"/>
        <v>10</v>
      </c>
      <c r="F9" s="14" t="str">
        <f t="shared" si="0"/>
        <v>10</v>
      </c>
      <c r="G9" s="16" t="str">
        <f t="shared" si="0"/>
        <v>9</v>
      </c>
      <c r="H9" s="16" t="str">
        <f t="shared" si="0"/>
        <v>9</v>
      </c>
      <c r="I9" s="15">
        <v>1017</v>
      </c>
      <c r="J9" s="15">
        <v>1014</v>
      </c>
      <c r="K9" s="15">
        <v>960</v>
      </c>
      <c r="L9" s="15">
        <v>960</v>
      </c>
      <c r="M9" s="28" t="s">
        <v>27</v>
      </c>
      <c r="N9" s="28">
        <v>-60</v>
      </c>
      <c r="O9" s="40">
        <f t="shared" si="1"/>
        <v>0</v>
      </c>
      <c r="P9" s="17">
        <f t="shared" si="2"/>
        <v>-3</v>
      </c>
      <c r="Q9" s="17">
        <f t="shared" si="3"/>
        <v>-57</v>
      </c>
      <c r="R9" s="3">
        <f t="shared" si="4"/>
        <v>0</v>
      </c>
      <c r="S9" s="13">
        <f t="shared" ref="S9:S18" si="6">COUNTIF($M$6:$M$22,T9)</f>
        <v>5</v>
      </c>
      <c r="T9" s="28" t="s">
        <v>27</v>
      </c>
    </row>
    <row r="10" spans="1:23" x14ac:dyDescent="0.2">
      <c r="A10" s="13">
        <f t="shared" si="5"/>
        <v>5</v>
      </c>
      <c r="B10" s="13" t="s">
        <v>31</v>
      </c>
      <c r="C10" s="13" t="s">
        <v>32</v>
      </c>
      <c r="D10" s="13" t="s">
        <v>16</v>
      </c>
      <c r="E10" s="14" t="str">
        <f t="shared" si="0"/>
        <v>9</v>
      </c>
      <c r="F10" s="38" t="str">
        <f t="shared" si="0"/>
        <v>10</v>
      </c>
      <c r="G10" s="14" t="str">
        <f t="shared" si="0"/>
        <v>9</v>
      </c>
      <c r="H10" s="14" t="str">
        <f t="shared" si="0"/>
        <v>9</v>
      </c>
      <c r="I10" s="15">
        <v>999</v>
      </c>
      <c r="J10" s="15">
        <v>1006</v>
      </c>
      <c r="K10" s="15">
        <v>950</v>
      </c>
      <c r="L10" s="15">
        <v>950</v>
      </c>
      <c r="M10" s="28" t="s">
        <v>24</v>
      </c>
      <c r="N10" s="28">
        <v>-70</v>
      </c>
      <c r="O10" s="40">
        <f t="shared" si="1"/>
        <v>0</v>
      </c>
      <c r="P10" s="31">
        <f t="shared" si="2"/>
        <v>7</v>
      </c>
      <c r="Q10" s="31">
        <f t="shared" si="3"/>
        <v>-49</v>
      </c>
      <c r="R10" s="3">
        <f t="shared" si="4"/>
        <v>1</v>
      </c>
      <c r="S10" s="13">
        <f t="shared" si="6"/>
        <v>2</v>
      </c>
      <c r="T10" s="28" t="s">
        <v>30</v>
      </c>
    </row>
    <row r="11" spans="1:23" x14ac:dyDescent="0.2">
      <c r="A11" s="13">
        <f t="shared" si="5"/>
        <v>6</v>
      </c>
      <c r="B11" s="13" t="s">
        <v>85</v>
      </c>
      <c r="C11" s="13" t="s">
        <v>86</v>
      </c>
      <c r="D11" s="13" t="s">
        <v>16</v>
      </c>
      <c r="E11" s="14" t="str">
        <f t="shared" si="0"/>
        <v>8</v>
      </c>
      <c r="F11" s="38" t="str">
        <f t="shared" si="0"/>
        <v>9</v>
      </c>
      <c r="G11" s="38" t="str">
        <f t="shared" si="0"/>
        <v>9</v>
      </c>
      <c r="H11" s="38" t="str">
        <f t="shared" si="0"/>
        <v>9</v>
      </c>
      <c r="I11" s="15">
        <v>877</v>
      </c>
      <c r="J11" s="15">
        <v>909</v>
      </c>
      <c r="K11" s="15">
        <v>930</v>
      </c>
      <c r="L11" s="15">
        <v>930</v>
      </c>
      <c r="M11" s="28" t="s">
        <v>30</v>
      </c>
      <c r="N11" s="28">
        <v>-50</v>
      </c>
      <c r="O11" s="40">
        <f t="shared" si="1"/>
        <v>1</v>
      </c>
      <c r="P11" s="18">
        <f t="shared" si="2"/>
        <v>32</v>
      </c>
      <c r="Q11" s="31">
        <f t="shared" si="3"/>
        <v>53</v>
      </c>
      <c r="R11" s="3">
        <f t="shared" si="4"/>
        <v>1</v>
      </c>
      <c r="S11" s="13">
        <f t="shared" si="6"/>
        <v>4</v>
      </c>
      <c r="T11" s="28" t="s">
        <v>17</v>
      </c>
    </row>
    <row r="12" spans="1:23" x14ac:dyDescent="0.2">
      <c r="A12" s="13">
        <f t="shared" si="5"/>
        <v>7</v>
      </c>
      <c r="B12" s="13" t="s">
        <v>33</v>
      </c>
      <c r="C12" s="13" t="s">
        <v>34</v>
      </c>
      <c r="D12" s="13" t="s">
        <v>16</v>
      </c>
      <c r="E12" s="14" t="str">
        <f t="shared" si="0"/>
        <v>9</v>
      </c>
      <c r="F12" s="14" t="str">
        <f t="shared" si="0"/>
        <v>9</v>
      </c>
      <c r="G12" s="14" t="str">
        <f t="shared" si="0"/>
        <v>9</v>
      </c>
      <c r="H12" s="14" t="str">
        <f t="shared" si="0"/>
        <v>9</v>
      </c>
      <c r="I12" s="15">
        <v>906</v>
      </c>
      <c r="J12" s="15">
        <v>960</v>
      </c>
      <c r="K12" s="15">
        <v>903</v>
      </c>
      <c r="L12" s="15">
        <v>903</v>
      </c>
      <c r="M12" s="28" t="s">
        <v>27</v>
      </c>
      <c r="N12" s="28">
        <v>-60</v>
      </c>
      <c r="O12" s="40">
        <f t="shared" si="1"/>
        <v>0</v>
      </c>
      <c r="P12" s="31">
        <f t="shared" si="2"/>
        <v>54</v>
      </c>
      <c r="Q12" s="31">
        <f t="shared" si="3"/>
        <v>-3</v>
      </c>
      <c r="R12" s="3">
        <f t="shared" si="4"/>
        <v>1</v>
      </c>
      <c r="S12" s="13">
        <f t="shared" si="6"/>
        <v>0</v>
      </c>
      <c r="T12" s="28" t="s">
        <v>35</v>
      </c>
    </row>
    <row r="13" spans="1:23" x14ac:dyDescent="0.2">
      <c r="A13" s="13">
        <f t="shared" si="5"/>
        <v>8</v>
      </c>
      <c r="B13" s="13" t="s">
        <v>88</v>
      </c>
      <c r="C13" s="13" t="s">
        <v>89</v>
      </c>
      <c r="D13" s="13" t="s">
        <v>16</v>
      </c>
      <c r="E13" s="14" t="str">
        <f t="shared" si="0"/>
        <v>6</v>
      </c>
      <c r="F13" s="38" t="str">
        <f t="shared" si="0"/>
        <v>7</v>
      </c>
      <c r="G13" s="38" t="str">
        <f t="shared" si="0"/>
        <v>7</v>
      </c>
      <c r="H13" s="38" t="str">
        <f t="shared" si="0"/>
        <v>7</v>
      </c>
      <c r="I13" s="15">
        <v>693</v>
      </c>
      <c r="J13" s="15">
        <v>756</v>
      </c>
      <c r="K13" s="15">
        <v>797</v>
      </c>
      <c r="L13" s="15">
        <v>797</v>
      </c>
      <c r="M13" s="28" t="s">
        <v>17</v>
      </c>
      <c r="N13" s="28">
        <v>-40</v>
      </c>
      <c r="O13" s="40">
        <f t="shared" si="1"/>
        <v>1</v>
      </c>
      <c r="P13" s="31">
        <f t="shared" si="2"/>
        <v>63</v>
      </c>
      <c r="Q13" s="18">
        <f t="shared" si="3"/>
        <v>104</v>
      </c>
      <c r="R13" s="3">
        <f t="shared" si="4"/>
        <v>1</v>
      </c>
      <c r="S13" s="13">
        <f t="shared" si="6"/>
        <v>0</v>
      </c>
      <c r="T13" s="28" t="s">
        <v>38</v>
      </c>
    </row>
    <row r="14" spans="1:23" x14ac:dyDescent="0.2">
      <c r="A14" s="13">
        <f t="shared" si="5"/>
        <v>9</v>
      </c>
      <c r="B14" s="13" t="s">
        <v>39</v>
      </c>
      <c r="C14" s="13" t="s">
        <v>40</v>
      </c>
      <c r="D14" s="13" t="s">
        <v>16</v>
      </c>
      <c r="E14" s="14" t="str">
        <f t="shared" si="0"/>
        <v>7</v>
      </c>
      <c r="F14" s="16" t="str">
        <f t="shared" si="0"/>
        <v>6</v>
      </c>
      <c r="G14" s="14" t="str">
        <f t="shared" si="0"/>
        <v>7</v>
      </c>
      <c r="H14" s="14" t="str">
        <f t="shared" si="0"/>
        <v>7</v>
      </c>
      <c r="I14" s="15">
        <v>702</v>
      </c>
      <c r="J14" s="15">
        <v>685</v>
      </c>
      <c r="K14" s="15">
        <v>704</v>
      </c>
      <c r="L14" s="15">
        <v>704</v>
      </c>
      <c r="M14" s="28" t="s">
        <v>27</v>
      </c>
      <c r="N14" s="28">
        <v>-60</v>
      </c>
      <c r="O14" s="40">
        <f t="shared" si="1"/>
        <v>1</v>
      </c>
      <c r="P14" s="31">
        <f t="shared" si="2"/>
        <v>-17</v>
      </c>
      <c r="Q14" s="31">
        <f t="shared" si="3"/>
        <v>2</v>
      </c>
      <c r="R14" s="3">
        <f t="shared" si="4"/>
        <v>0</v>
      </c>
      <c r="S14" s="13">
        <f t="shared" si="6"/>
        <v>0</v>
      </c>
      <c r="T14" s="28" t="s">
        <v>41</v>
      </c>
    </row>
    <row r="15" spans="1:23" x14ac:dyDescent="0.2">
      <c r="A15" s="13">
        <f t="shared" si="5"/>
        <v>10</v>
      </c>
      <c r="B15" s="13" t="s">
        <v>42</v>
      </c>
      <c r="C15" s="13" t="s">
        <v>43</v>
      </c>
      <c r="D15" s="13" t="s">
        <v>16</v>
      </c>
      <c r="E15" s="14" t="str">
        <f t="shared" si="0"/>
        <v>5</v>
      </c>
      <c r="F15" s="14" t="str">
        <f t="shared" si="0"/>
        <v>5</v>
      </c>
      <c r="G15" s="30" t="str">
        <f t="shared" si="0"/>
        <v>5</v>
      </c>
      <c r="H15" s="30" t="str">
        <f t="shared" si="0"/>
        <v>5</v>
      </c>
      <c r="I15" s="15">
        <v>530</v>
      </c>
      <c r="J15" s="15">
        <v>555</v>
      </c>
      <c r="K15" s="15">
        <v>550</v>
      </c>
      <c r="L15" s="15">
        <v>550</v>
      </c>
      <c r="M15" s="28" t="s">
        <v>27</v>
      </c>
      <c r="N15" s="28">
        <v>-60</v>
      </c>
      <c r="O15" s="40">
        <f t="shared" si="1"/>
        <v>1</v>
      </c>
      <c r="P15" s="31">
        <f t="shared" si="2"/>
        <v>25</v>
      </c>
      <c r="Q15" s="31">
        <f t="shared" si="3"/>
        <v>20</v>
      </c>
      <c r="R15" s="3">
        <f t="shared" si="4"/>
        <v>1</v>
      </c>
      <c r="S15" s="13">
        <f t="shared" si="6"/>
        <v>0</v>
      </c>
      <c r="T15" s="28" t="s">
        <v>44</v>
      </c>
    </row>
    <row r="16" spans="1:23" x14ac:dyDescent="0.2">
      <c r="A16" s="13">
        <f t="shared" si="5"/>
        <v>11</v>
      </c>
      <c r="B16" s="13" t="s">
        <v>45</v>
      </c>
      <c r="C16" s="13" t="s">
        <v>46</v>
      </c>
      <c r="D16" s="13" t="s">
        <v>16</v>
      </c>
      <c r="E16" s="14" t="str">
        <f t="shared" si="0"/>
        <v>5</v>
      </c>
      <c r="F16" s="14" t="str">
        <f t="shared" si="0"/>
        <v>5</v>
      </c>
      <c r="G16" s="14" t="str">
        <f t="shared" si="0"/>
        <v>5</v>
      </c>
      <c r="H16" s="14" t="str">
        <f t="shared" si="0"/>
        <v>5</v>
      </c>
      <c r="I16" s="15">
        <v>567</v>
      </c>
      <c r="J16" s="15">
        <v>571</v>
      </c>
      <c r="K16" s="15">
        <v>540</v>
      </c>
      <c r="L16" s="15">
        <v>540</v>
      </c>
      <c r="M16" s="28" t="s">
        <v>30</v>
      </c>
      <c r="N16" s="28">
        <v>-50</v>
      </c>
      <c r="O16" s="40">
        <f t="shared" si="1"/>
        <v>0</v>
      </c>
      <c r="P16" s="31">
        <f t="shared" si="2"/>
        <v>4</v>
      </c>
      <c r="Q16" s="31">
        <f t="shared" si="3"/>
        <v>-27</v>
      </c>
      <c r="R16" s="3">
        <f t="shared" si="4"/>
        <v>1</v>
      </c>
      <c r="S16" s="13">
        <f t="shared" si="6"/>
        <v>3</v>
      </c>
      <c r="T16" s="28" t="s">
        <v>47</v>
      </c>
    </row>
    <row r="17" spans="1:20" x14ac:dyDescent="0.2">
      <c r="A17" s="13">
        <f t="shared" si="5"/>
        <v>12</v>
      </c>
      <c r="B17" s="13" t="s">
        <v>60</v>
      </c>
      <c r="C17" s="13" t="s">
        <v>61</v>
      </c>
      <c r="D17" s="13" t="s">
        <v>16</v>
      </c>
      <c r="E17" s="14" t="str">
        <f t="shared" si="0"/>
        <v>5</v>
      </c>
      <c r="F17" s="14" t="str">
        <f t="shared" si="0"/>
        <v>5</v>
      </c>
      <c r="G17" s="14" t="str">
        <f t="shared" si="0"/>
        <v>5</v>
      </c>
      <c r="H17" s="14" t="str">
        <f t="shared" si="0"/>
        <v>5</v>
      </c>
      <c r="I17" s="15">
        <v>525</v>
      </c>
      <c r="J17" s="15">
        <v>501</v>
      </c>
      <c r="K17" s="15">
        <v>515</v>
      </c>
      <c r="L17" s="15">
        <v>515</v>
      </c>
      <c r="M17" s="28" t="s">
        <v>47</v>
      </c>
      <c r="N17" s="28">
        <v>-15</v>
      </c>
      <c r="O17" s="40">
        <f t="shared" si="1"/>
        <v>0</v>
      </c>
      <c r="P17" s="31">
        <f t="shared" si="2"/>
        <v>-24</v>
      </c>
      <c r="Q17" s="31">
        <f t="shared" si="3"/>
        <v>-10</v>
      </c>
      <c r="R17" s="3">
        <f t="shared" si="4"/>
        <v>0</v>
      </c>
      <c r="S17" s="13">
        <f t="shared" si="6"/>
        <v>2</v>
      </c>
      <c r="T17" s="28" t="s">
        <v>51</v>
      </c>
    </row>
    <row r="18" spans="1:20" x14ac:dyDescent="0.2">
      <c r="A18" s="13">
        <f t="shared" si="5"/>
        <v>13</v>
      </c>
      <c r="B18" s="13" t="s">
        <v>63</v>
      </c>
      <c r="C18" s="13" t="s">
        <v>58</v>
      </c>
      <c r="D18" s="13" t="s">
        <v>16</v>
      </c>
      <c r="E18" s="14" t="str">
        <f t="shared" si="0"/>
        <v>5</v>
      </c>
      <c r="F18" s="14" t="str">
        <f t="shared" si="0"/>
        <v>5</v>
      </c>
      <c r="G18" s="14" t="str">
        <f t="shared" si="0"/>
        <v>5</v>
      </c>
      <c r="H18" s="14" t="str">
        <f t="shared" si="0"/>
        <v>5</v>
      </c>
      <c r="I18" s="15">
        <v>502</v>
      </c>
      <c r="J18" s="15">
        <v>500</v>
      </c>
      <c r="K18" s="15">
        <v>504</v>
      </c>
      <c r="L18" s="15">
        <v>504</v>
      </c>
      <c r="M18" s="28" t="s">
        <v>47</v>
      </c>
      <c r="N18" s="28">
        <v>-15</v>
      </c>
      <c r="O18" s="40">
        <f t="shared" si="1"/>
        <v>1</v>
      </c>
      <c r="P18" s="31">
        <f t="shared" si="2"/>
        <v>-2</v>
      </c>
      <c r="Q18" s="31">
        <f t="shared" si="3"/>
        <v>2</v>
      </c>
      <c r="R18" s="3">
        <f>IF(P18&gt;0,1,IF(P18&lt;0,0,IF(P18=0,"")))</f>
        <v>0</v>
      </c>
      <c r="S18" s="13">
        <f t="shared" si="6"/>
        <v>0</v>
      </c>
      <c r="T18" s="28" t="s">
        <v>54</v>
      </c>
    </row>
    <row r="19" spans="1:20" x14ac:dyDescent="0.2">
      <c r="A19" s="13">
        <f t="shared" si="5"/>
        <v>14</v>
      </c>
      <c r="B19" s="13" t="s">
        <v>78</v>
      </c>
      <c r="C19" s="13" t="s">
        <v>79</v>
      </c>
      <c r="D19" s="13" t="s">
        <v>16</v>
      </c>
      <c r="E19" s="14" t="str">
        <f t="shared" si="0"/>
        <v>5</v>
      </c>
      <c r="F19" s="14" t="str">
        <f t="shared" si="0"/>
        <v>5</v>
      </c>
      <c r="G19" s="16" t="str">
        <f t="shared" si="0"/>
        <v>4</v>
      </c>
      <c r="H19" s="16" t="str">
        <f t="shared" si="0"/>
        <v>4</v>
      </c>
      <c r="I19" s="15">
        <v>500</v>
      </c>
      <c r="J19" s="15">
        <v>500</v>
      </c>
      <c r="K19" s="15">
        <v>486</v>
      </c>
      <c r="L19" s="15">
        <v>486</v>
      </c>
      <c r="M19" s="28" t="s">
        <v>51</v>
      </c>
      <c r="N19" s="28">
        <v>-13</v>
      </c>
      <c r="O19" s="40">
        <f t="shared" si="1"/>
        <v>0</v>
      </c>
      <c r="P19" s="31"/>
      <c r="Q19" s="31">
        <f t="shared" si="3"/>
        <v>-14</v>
      </c>
      <c r="R19" s="3" t="str">
        <f>IF(P19&gt;0,1,IF(P19&lt;0,0,IF(P19=0,"")))</f>
        <v/>
      </c>
      <c r="T19" s="27"/>
    </row>
    <row r="20" spans="1:20" x14ac:dyDescent="0.2">
      <c r="A20" s="13">
        <f t="shared" si="5"/>
        <v>15</v>
      </c>
      <c r="B20" s="13" t="s">
        <v>90</v>
      </c>
      <c r="C20" s="13" t="s">
        <v>87</v>
      </c>
      <c r="D20" s="13" t="s">
        <v>16</v>
      </c>
      <c r="E20" s="14" t="str">
        <f t="shared" si="0"/>
        <v>5</v>
      </c>
      <c r="F20" s="14" t="str">
        <f t="shared" si="0"/>
        <v>5</v>
      </c>
      <c r="G20" s="16" t="str">
        <f t="shared" si="0"/>
        <v>4</v>
      </c>
      <c r="H20" s="16" t="str">
        <f t="shared" si="0"/>
        <v>4</v>
      </c>
      <c r="I20" s="15">
        <v>500</v>
      </c>
      <c r="J20" s="15">
        <v>500</v>
      </c>
      <c r="K20" s="15">
        <v>482</v>
      </c>
      <c r="L20" s="15">
        <v>482</v>
      </c>
      <c r="M20" s="28" t="s">
        <v>47</v>
      </c>
      <c r="N20" s="28">
        <v>-15</v>
      </c>
      <c r="O20" s="40">
        <f t="shared" si="1"/>
        <v>0</v>
      </c>
      <c r="P20" s="31"/>
      <c r="Q20" s="31">
        <f t="shared" si="3"/>
        <v>-18</v>
      </c>
      <c r="R20" s="3" t="str">
        <f>IF(P20&gt;0,1,IF(P20&lt;0,0,IF(P20=0,"")))</f>
        <v/>
      </c>
    </row>
    <row r="21" spans="1:20" x14ac:dyDescent="0.2">
      <c r="A21" s="13">
        <f t="shared" si="5"/>
        <v>16</v>
      </c>
      <c r="B21" s="13" t="s">
        <v>91</v>
      </c>
      <c r="C21" s="13" t="s">
        <v>92</v>
      </c>
      <c r="D21" s="28" t="s">
        <v>50</v>
      </c>
      <c r="E21" s="14" t="str">
        <f t="shared" si="0"/>
        <v>5</v>
      </c>
      <c r="F21" s="14" t="str">
        <f t="shared" si="0"/>
        <v>5</v>
      </c>
      <c r="G21" s="16" t="str">
        <f t="shared" si="0"/>
        <v>4</v>
      </c>
      <c r="H21" s="16" t="str">
        <f t="shared" si="0"/>
        <v>4</v>
      </c>
      <c r="I21" s="15">
        <v>500</v>
      </c>
      <c r="J21" s="15">
        <v>500</v>
      </c>
      <c r="K21" s="15">
        <v>466</v>
      </c>
      <c r="L21" s="15">
        <v>466</v>
      </c>
      <c r="M21" s="28" t="s">
        <v>51</v>
      </c>
      <c r="N21" s="28">
        <v>-13</v>
      </c>
      <c r="O21" s="40">
        <f t="shared" si="1"/>
        <v>0</v>
      </c>
      <c r="P21" s="31">
        <f>IF(J21="","",J21-I21)</f>
        <v>0</v>
      </c>
      <c r="Q21" s="31">
        <f t="shared" si="3"/>
        <v>-34</v>
      </c>
      <c r="R21" s="3" t="str">
        <f>IF(P21&gt;0,1,IF(P21&lt;0,0,IF(P21=0,"")))</f>
        <v/>
      </c>
      <c r="T21" s="27"/>
    </row>
    <row r="22" spans="1:20" x14ac:dyDescent="0.2">
      <c r="A22" s="13">
        <f t="shared" si="5"/>
        <v>17</v>
      </c>
      <c r="B22" s="13" t="s">
        <v>95</v>
      </c>
      <c r="C22" s="13" t="s">
        <v>96</v>
      </c>
      <c r="D22" s="13" t="s">
        <v>16</v>
      </c>
      <c r="E22" s="14" t="str">
        <f t="shared" ref="E22:H22" si="7">IF(I22&gt;=1000,LEFT(I22,2),IF(I22&lt;1000,LEFT(I22,1)))</f>
        <v>5</v>
      </c>
      <c r="F22" s="14" t="str">
        <f t="shared" si="7"/>
        <v>5</v>
      </c>
      <c r="G22" s="16" t="str">
        <f t="shared" si="7"/>
        <v>4</v>
      </c>
      <c r="H22" s="16" t="str">
        <f t="shared" si="7"/>
        <v>4</v>
      </c>
      <c r="I22" s="15">
        <v>500</v>
      </c>
      <c r="J22" s="15">
        <v>500</v>
      </c>
      <c r="K22" s="15">
        <v>454</v>
      </c>
      <c r="L22" s="15">
        <v>454</v>
      </c>
      <c r="M22" s="28" t="s">
        <v>17</v>
      </c>
      <c r="N22" s="28">
        <v>-40</v>
      </c>
      <c r="O22" s="40">
        <f t="shared" si="1"/>
        <v>0</v>
      </c>
      <c r="P22" s="31">
        <f>IF(J22="","",J22-I22)</f>
        <v>0</v>
      </c>
      <c r="Q22" s="31">
        <f t="shared" si="3"/>
        <v>-46</v>
      </c>
      <c r="R22" s="3" t="str">
        <f>IF(P22&gt;0,1,IF(P22&lt;0,0,IF(P22=0,"")))</f>
        <v/>
      </c>
      <c r="T22" s="27"/>
    </row>
    <row r="23" spans="1:20" x14ac:dyDescent="0.2">
      <c r="C23" s="27" t="s">
        <v>66</v>
      </c>
      <c r="F23" s="2"/>
      <c r="G23" s="3"/>
      <c r="H23" s="3"/>
      <c r="I23" s="3"/>
      <c r="L23" s="3"/>
      <c r="M23" s="19" t="s">
        <v>67</v>
      </c>
      <c r="N23" s="3"/>
    </row>
    <row r="24" spans="1:20" x14ac:dyDescent="0.2">
      <c r="B24" s="20" t="s">
        <v>68</v>
      </c>
      <c r="C24" s="21">
        <f>SUM($S$7:$S$14)</f>
        <v>12</v>
      </c>
      <c r="F24" s="3" t="s">
        <v>69</v>
      </c>
      <c r="H24" s="3"/>
      <c r="I24" s="22">
        <f>IF(O6="","",COUNTIF(O6:P22,1))</f>
        <v>7</v>
      </c>
      <c r="L24" s="3"/>
      <c r="M24" s="1" t="s">
        <v>69</v>
      </c>
      <c r="P24" s="3"/>
    </row>
    <row r="25" spans="1:20" x14ac:dyDescent="0.2">
      <c r="B25" s="20" t="s">
        <v>70</v>
      </c>
      <c r="C25" s="13">
        <f>COUNTA(B30:B34)</f>
        <v>5</v>
      </c>
      <c r="F25" s="3" t="s">
        <v>71</v>
      </c>
      <c r="I25" s="19">
        <f>IF(O6="","",COUNTIF(O6:O22,""))</f>
        <v>0</v>
      </c>
      <c r="M25" s="1" t="s">
        <v>71</v>
      </c>
      <c r="P25" s="27"/>
    </row>
    <row r="26" spans="1:20" x14ac:dyDescent="0.2">
      <c r="B26" s="20" t="s">
        <v>72</v>
      </c>
      <c r="C26" s="13">
        <f>COUNTA(#REF!)</f>
        <v>1</v>
      </c>
      <c r="F26" s="3" t="s">
        <v>73</v>
      </c>
      <c r="I26" s="23">
        <f>IF(O6="","",COUNTIF(O6:O22,0))</f>
        <v>10</v>
      </c>
      <c r="M26" s="1" t="s">
        <v>73</v>
      </c>
    </row>
    <row r="27" spans="1:20" x14ac:dyDescent="0.2">
      <c r="B27" s="25" t="s">
        <v>74</v>
      </c>
      <c r="C27" s="24">
        <f>SUM(C24:C26)</f>
        <v>18</v>
      </c>
    </row>
    <row r="28" spans="1:20" x14ac:dyDescent="0.2">
      <c r="B28" s="3"/>
      <c r="C28" s="3"/>
      <c r="M28" s="3"/>
      <c r="O28" s="25" t="s">
        <v>75</v>
      </c>
      <c r="Q28" s="35"/>
      <c r="R28" s="25" t="s">
        <v>75</v>
      </c>
      <c r="T28" s="35">
        <v>5.34</v>
      </c>
    </row>
    <row r="29" spans="1:20" x14ac:dyDescent="0.2">
      <c r="A29" s="26"/>
      <c r="B29" s="43" t="s">
        <v>76</v>
      </c>
      <c r="C29" s="43"/>
      <c r="M29" s="3"/>
      <c r="O29" s="25" t="s">
        <v>77</v>
      </c>
      <c r="Q29" s="35"/>
      <c r="R29" s="25" t="s">
        <v>77</v>
      </c>
      <c r="T29" s="35">
        <v>6.22</v>
      </c>
    </row>
    <row r="30" spans="1:20" x14ac:dyDescent="0.2">
      <c r="A30" s="13">
        <v>1</v>
      </c>
      <c r="B30" s="13" t="s">
        <v>63</v>
      </c>
      <c r="C30" s="13" t="s">
        <v>58</v>
      </c>
      <c r="D30" s="13" t="s">
        <v>16</v>
      </c>
    </row>
    <row r="31" spans="1:20" x14ac:dyDescent="0.2">
      <c r="A31" s="13">
        <f>A30+1</f>
        <v>2</v>
      </c>
      <c r="B31" s="13" t="s">
        <v>91</v>
      </c>
      <c r="C31" s="13" t="s">
        <v>92</v>
      </c>
      <c r="D31" s="28" t="s">
        <v>50</v>
      </c>
    </row>
    <row r="32" spans="1:20" x14ac:dyDescent="0.2">
      <c r="A32" s="13">
        <f t="shared" ref="A32:A34" si="8">A31+1</f>
        <v>3</v>
      </c>
      <c r="B32" s="13" t="s">
        <v>60</v>
      </c>
      <c r="C32" s="13" t="s">
        <v>61</v>
      </c>
      <c r="D32" s="13" t="s">
        <v>16</v>
      </c>
    </row>
    <row r="33" spans="1:23" x14ac:dyDescent="0.2">
      <c r="A33" s="13">
        <f t="shared" si="8"/>
        <v>4</v>
      </c>
      <c r="B33" s="13" t="s">
        <v>90</v>
      </c>
      <c r="C33" s="13" t="s">
        <v>87</v>
      </c>
      <c r="D33" s="13" t="s">
        <v>16</v>
      </c>
    </row>
    <row r="34" spans="1:23" x14ac:dyDescent="0.2">
      <c r="A34" s="13">
        <f t="shared" si="8"/>
        <v>5</v>
      </c>
      <c r="B34" s="13" t="s">
        <v>78</v>
      </c>
      <c r="C34" s="13" t="s">
        <v>79</v>
      </c>
      <c r="D34" s="13" t="s">
        <v>16</v>
      </c>
    </row>
    <row r="36" spans="1:23" x14ac:dyDescent="0.2">
      <c r="B36" s="44" t="s">
        <v>72</v>
      </c>
      <c r="C36" s="45"/>
    </row>
    <row r="37" spans="1:23" x14ac:dyDescent="0.2">
      <c r="A37" s="13">
        <v>1</v>
      </c>
      <c r="B37" s="13" t="s">
        <v>97</v>
      </c>
      <c r="C37" s="13" t="s">
        <v>98</v>
      </c>
      <c r="D37" s="13" t="s">
        <v>16</v>
      </c>
    </row>
    <row r="38" spans="1:23" s="3" customFormat="1" x14ac:dyDescent="0.2">
      <c r="A38" s="1"/>
      <c r="B38" s="1"/>
      <c r="C38" s="1"/>
      <c r="D38" s="1"/>
      <c r="E38" s="27"/>
      <c r="F38" s="27"/>
      <c r="G38" s="27"/>
      <c r="H38" s="27"/>
      <c r="I38" s="2"/>
      <c r="J38" s="1"/>
      <c r="K38" s="1"/>
      <c r="L38" s="1"/>
      <c r="M38" s="27"/>
      <c r="N38" s="27"/>
      <c r="O38" s="1"/>
      <c r="P38" s="1"/>
      <c r="Q38" s="2"/>
      <c r="S38" s="1"/>
      <c r="T38" s="1"/>
      <c r="U38" s="1"/>
      <c r="V38" s="1"/>
      <c r="W38" s="1"/>
    </row>
    <row r="39" spans="1:23" s="3" customFormat="1" x14ac:dyDescent="0.2">
      <c r="A39" s="1"/>
      <c r="B39" s="1"/>
      <c r="C39" s="1"/>
      <c r="D39" s="1"/>
      <c r="E39" s="27"/>
      <c r="F39" s="27"/>
      <c r="G39" s="27"/>
      <c r="H39" s="27"/>
      <c r="I39" s="2"/>
      <c r="J39" s="1"/>
      <c r="K39" s="1"/>
      <c r="L39" s="1"/>
      <c r="M39" s="27"/>
      <c r="N39" s="27"/>
      <c r="O39" s="1"/>
      <c r="P39" s="1"/>
      <c r="Q39" s="2"/>
      <c r="S39" s="1"/>
      <c r="T39" s="1"/>
      <c r="U39" s="1"/>
      <c r="V39" s="1"/>
      <c r="W39" s="1"/>
    </row>
  </sheetData>
  <autoFilter ref="A5:T5" xr:uid="{00000000-0009-0000-0000-000000000000}"/>
  <mergeCells count="4">
    <mergeCell ref="E3:G3"/>
    <mergeCell ref="P3:Q3"/>
    <mergeCell ref="B29:C29"/>
    <mergeCell ref="B36:C36"/>
  </mergeCells>
  <conditionalFormatting sqref="J6:L18">
    <cfRule type="cellIs" dxfId="9" priority="3" operator="greaterThan">
      <formula>$I6</formula>
    </cfRule>
    <cfRule type="cellIs" dxfId="8" priority="4" operator="lessThan">
      <formula>$I6</formula>
    </cfRule>
  </conditionalFormatting>
  <conditionalFormatting sqref="K19:L22">
    <cfRule type="cellIs" dxfId="7" priority="1" operator="greaterThan">
      <formula>$I19</formula>
    </cfRule>
    <cfRule type="cellIs" dxfId="6" priority="2" operator="lessThan">
      <formula>$I19</formula>
    </cfRule>
  </conditionalFormatting>
  <pageMargins left="0.31" right="0.14000000000000001" top="0.34" bottom="0.36" header="0.24" footer="0.16"/>
  <pageSetup paperSize="9" scale="98" orientation="landscape" horizontalDpi="4294967293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2359E5-19D9-43CF-A94D-01EB5A959ACE}">
  <sheetPr>
    <pageSetUpPr fitToPage="1"/>
  </sheetPr>
  <dimension ref="A1:W45"/>
  <sheetViews>
    <sheetView workbookViewId="0">
      <selection activeCell="W19" sqref="W19"/>
    </sheetView>
  </sheetViews>
  <sheetFormatPr baseColWidth="10" defaultRowHeight="12.75" x14ac:dyDescent="0.2"/>
  <cols>
    <col min="1" max="1" width="4.85546875" style="1" customWidth="1"/>
    <col min="2" max="2" width="17.42578125" style="1" customWidth="1"/>
    <col min="3" max="3" width="11.42578125" style="1"/>
    <col min="4" max="4" width="3" style="1" customWidth="1"/>
    <col min="5" max="5" width="5.5703125" style="27" bestFit="1" customWidth="1"/>
    <col min="6" max="6" width="7.5703125" style="27" customWidth="1"/>
    <col min="7" max="7" width="7.7109375" style="27" customWidth="1"/>
    <col min="8" max="8" width="7.140625" style="27" hidden="1" customWidth="1"/>
    <col min="9" max="9" width="6.28515625" style="2" customWidth="1"/>
    <col min="10" max="10" width="7.5703125" style="1" customWidth="1"/>
    <col min="11" max="11" width="7.42578125" style="1" customWidth="1"/>
    <col min="12" max="12" width="6.28515625" style="1" customWidth="1"/>
    <col min="13" max="14" width="5.28515625" style="27" customWidth="1"/>
    <col min="15" max="15" width="2.7109375" style="1" customWidth="1"/>
    <col min="16" max="16" width="6.7109375" style="1" customWidth="1"/>
    <col min="17" max="17" width="7" style="2" customWidth="1"/>
    <col min="18" max="18" width="4.7109375" style="3" customWidth="1"/>
    <col min="19" max="19" width="3.5703125" style="1" customWidth="1"/>
    <col min="20" max="20" width="8.140625" style="1" customWidth="1"/>
    <col min="21" max="21" width="11.42578125" style="1"/>
    <col min="22" max="22" width="12.42578125" style="1" customWidth="1"/>
    <col min="23" max="16384" width="11.42578125" style="1"/>
  </cols>
  <sheetData>
    <row r="1" spans="1:23" x14ac:dyDescent="0.2">
      <c r="A1" s="1" t="s">
        <v>0</v>
      </c>
    </row>
    <row r="2" spans="1:23" x14ac:dyDescent="0.2">
      <c r="B2" s="1" t="s">
        <v>82</v>
      </c>
      <c r="J2" s="27"/>
      <c r="K2" s="27"/>
      <c r="L2" s="27"/>
    </row>
    <row r="3" spans="1:23" x14ac:dyDescent="0.2">
      <c r="E3" s="43"/>
      <c r="F3" s="43"/>
      <c r="G3" s="43"/>
      <c r="I3" s="29"/>
      <c r="J3" s="4"/>
      <c r="K3" s="4"/>
      <c r="L3" s="4"/>
      <c r="P3" s="43"/>
      <c r="Q3" s="43"/>
    </row>
    <row r="4" spans="1:23" s="12" customFormat="1" ht="38.25" customHeight="1" x14ac:dyDescent="0.2">
      <c r="A4" s="5" t="s">
        <v>2</v>
      </c>
      <c r="B4" s="5" t="s">
        <v>3</v>
      </c>
      <c r="C4" s="5" t="s">
        <v>4</v>
      </c>
      <c r="D4" s="5"/>
      <c r="E4" s="6" t="s">
        <v>5</v>
      </c>
      <c r="F4" s="6" t="s">
        <v>6</v>
      </c>
      <c r="G4" s="7">
        <v>45107</v>
      </c>
      <c r="H4" s="8" t="s">
        <v>7</v>
      </c>
      <c r="I4" s="9" t="s">
        <v>5</v>
      </c>
      <c r="J4" s="5" t="s">
        <v>6</v>
      </c>
      <c r="K4" s="7">
        <v>45107</v>
      </c>
      <c r="L4" s="8" t="s">
        <v>7</v>
      </c>
      <c r="M4" s="6" t="s">
        <v>8</v>
      </c>
      <c r="N4" s="6" t="s">
        <v>9</v>
      </c>
      <c r="O4" s="37" t="s">
        <v>10</v>
      </c>
      <c r="P4" s="5" t="s">
        <v>11</v>
      </c>
      <c r="Q4" s="9" t="s">
        <v>12</v>
      </c>
      <c r="R4" s="11" t="s">
        <v>13</v>
      </c>
    </row>
    <row r="5" spans="1:23" s="12" customFormat="1" ht="6.75" customHeight="1" x14ac:dyDescent="0.2">
      <c r="A5" s="5"/>
      <c r="B5" s="5"/>
      <c r="C5" s="5"/>
      <c r="D5" s="5"/>
      <c r="E5" s="6"/>
      <c r="F5" s="6"/>
      <c r="G5" s="7"/>
      <c r="H5" s="8"/>
      <c r="I5" s="9"/>
      <c r="J5" s="5"/>
      <c r="K5" s="7"/>
      <c r="L5" s="8"/>
      <c r="M5" s="6"/>
      <c r="N5" s="6"/>
      <c r="O5" s="37"/>
      <c r="P5" s="5"/>
      <c r="Q5" s="9"/>
      <c r="R5" s="11"/>
    </row>
    <row r="6" spans="1:23" x14ac:dyDescent="0.2">
      <c r="A6" s="13">
        <f>A5+1</f>
        <v>1</v>
      </c>
      <c r="B6" s="13" t="s">
        <v>19</v>
      </c>
      <c r="C6" s="13" t="s">
        <v>20</v>
      </c>
      <c r="D6" s="13" t="s">
        <v>16</v>
      </c>
      <c r="E6" s="14" t="str">
        <f t="shared" ref="E6:H21" si="0">IF(I6&gt;=1000,LEFT(I6,2),IF(I6&lt;1000,LEFT(I6,1)))</f>
        <v>12</v>
      </c>
      <c r="F6" s="30" t="str">
        <f t="shared" si="0"/>
        <v>12</v>
      </c>
      <c r="G6" s="14" t="str">
        <f t="shared" si="0"/>
        <v>12</v>
      </c>
      <c r="H6" s="16" t="str">
        <f t="shared" si="0"/>
        <v/>
      </c>
      <c r="I6" s="15">
        <v>1251</v>
      </c>
      <c r="J6" s="15">
        <v>1249</v>
      </c>
      <c r="K6" s="15">
        <v>1224</v>
      </c>
      <c r="L6" s="15"/>
      <c r="M6" s="28" t="s">
        <v>17</v>
      </c>
      <c r="N6" s="28">
        <v>-40</v>
      </c>
      <c r="O6" s="40">
        <f>IF(Q6&gt;0,1,IF(Q6&lt;0,0,IF(OR(Q6=0,Q6=""),"")))</f>
        <v>0</v>
      </c>
      <c r="P6" s="31">
        <f t="shared" ref="P6:P25" si="1">IF(J6="","",J6-I6)</f>
        <v>-2</v>
      </c>
      <c r="Q6" s="31">
        <f>IF(I6="","",K6-I6)</f>
        <v>-27</v>
      </c>
      <c r="R6" s="3">
        <f t="shared" ref="R6:R25" si="2">IF(P6&gt;0,1,IF(P6&lt;0,0,IF(P6=0,"")))</f>
        <v>0</v>
      </c>
      <c r="S6" s="13">
        <f>COUNT(I6:I25)</f>
        <v>20</v>
      </c>
      <c r="T6" s="28" t="s">
        <v>18</v>
      </c>
      <c r="W6" s="12"/>
    </row>
    <row r="7" spans="1:23" x14ac:dyDescent="0.2">
      <c r="A7" s="13">
        <f t="shared" ref="A7:A25" si="3">IF(A5=A6,A6+2,IF(K7=K6,A6+1,A6+1))</f>
        <v>2</v>
      </c>
      <c r="B7" s="13" t="s">
        <v>22</v>
      </c>
      <c r="C7" s="13" t="s">
        <v>23</v>
      </c>
      <c r="D7" s="13" t="s">
        <v>16</v>
      </c>
      <c r="E7" s="14" t="str">
        <f t="shared" si="0"/>
        <v>12</v>
      </c>
      <c r="F7" s="30" t="str">
        <f t="shared" si="0"/>
        <v>12</v>
      </c>
      <c r="G7" s="16" t="str">
        <f t="shared" si="0"/>
        <v>11</v>
      </c>
      <c r="H7" s="14" t="str">
        <f t="shared" si="0"/>
        <v/>
      </c>
      <c r="I7" s="15">
        <v>1213</v>
      </c>
      <c r="J7" s="15">
        <v>1206</v>
      </c>
      <c r="K7" s="15">
        <v>1171</v>
      </c>
      <c r="L7" s="15"/>
      <c r="M7" s="28" t="s">
        <v>17</v>
      </c>
      <c r="N7" s="28">
        <v>-40</v>
      </c>
      <c r="O7" s="40">
        <f t="shared" ref="O7:O25" si="4">IF(Q7&gt;0,1,IF(Q7&lt;0,0,IF(OR(Q7=0,Q7=""),"")))</f>
        <v>0</v>
      </c>
      <c r="P7" s="31">
        <f t="shared" si="1"/>
        <v>-7</v>
      </c>
      <c r="Q7" s="31">
        <f t="shared" ref="Q7:Q20" si="5">IF(I7="","",K7-I7)</f>
        <v>-42</v>
      </c>
      <c r="R7" s="3">
        <f t="shared" si="2"/>
        <v>0</v>
      </c>
      <c r="S7" s="13">
        <f t="shared" ref="S7:S18" si="6">COUNTIF($M$6:$M$25,T7)</f>
        <v>0</v>
      </c>
      <c r="T7" s="28" t="s">
        <v>21</v>
      </c>
    </row>
    <row r="8" spans="1:23" x14ac:dyDescent="0.2">
      <c r="A8" s="13">
        <f t="shared" si="3"/>
        <v>3</v>
      </c>
      <c r="B8" s="13" t="s">
        <v>25</v>
      </c>
      <c r="C8" s="13" t="s">
        <v>26</v>
      </c>
      <c r="D8" s="13" t="s">
        <v>16</v>
      </c>
      <c r="E8" s="14" t="str">
        <f t="shared" si="0"/>
        <v>11</v>
      </c>
      <c r="F8" s="30" t="str">
        <f t="shared" si="0"/>
        <v>11</v>
      </c>
      <c r="G8" s="16" t="str">
        <f t="shared" si="0"/>
        <v>10</v>
      </c>
      <c r="H8" s="14" t="str">
        <f t="shared" si="0"/>
        <v/>
      </c>
      <c r="I8" s="15">
        <v>1119</v>
      </c>
      <c r="J8" s="15">
        <v>1148</v>
      </c>
      <c r="K8" s="15">
        <v>1097</v>
      </c>
      <c r="L8" s="15"/>
      <c r="M8" s="28" t="s">
        <v>27</v>
      </c>
      <c r="N8" s="28">
        <v>-60</v>
      </c>
      <c r="O8" s="40">
        <f t="shared" si="4"/>
        <v>0</v>
      </c>
      <c r="P8" s="31">
        <f t="shared" si="1"/>
        <v>29</v>
      </c>
      <c r="Q8" s="31">
        <f t="shared" si="5"/>
        <v>-22</v>
      </c>
      <c r="R8" s="3">
        <f t="shared" si="2"/>
        <v>1</v>
      </c>
      <c r="S8" s="13">
        <f t="shared" si="6"/>
        <v>1</v>
      </c>
      <c r="T8" s="28" t="s">
        <v>24</v>
      </c>
    </row>
    <row r="9" spans="1:23" x14ac:dyDescent="0.2">
      <c r="A9" s="13">
        <f t="shared" si="3"/>
        <v>4</v>
      </c>
      <c r="B9" s="13" t="s">
        <v>28</v>
      </c>
      <c r="C9" s="13" t="s">
        <v>29</v>
      </c>
      <c r="D9" s="13" t="s">
        <v>16</v>
      </c>
      <c r="E9" s="14" t="str">
        <f t="shared" si="0"/>
        <v>10</v>
      </c>
      <c r="F9" s="14" t="str">
        <f t="shared" si="0"/>
        <v>10</v>
      </c>
      <c r="G9" s="14" t="str">
        <f t="shared" si="0"/>
        <v>10</v>
      </c>
      <c r="H9" s="14" t="str">
        <f t="shared" si="0"/>
        <v/>
      </c>
      <c r="I9" s="15">
        <v>1052</v>
      </c>
      <c r="J9" s="15">
        <v>1067</v>
      </c>
      <c r="K9" s="15">
        <v>1053</v>
      </c>
      <c r="L9" s="15"/>
      <c r="M9" s="28" t="s">
        <v>17</v>
      </c>
      <c r="N9" s="28">
        <v>-40</v>
      </c>
      <c r="O9" s="40">
        <f t="shared" si="4"/>
        <v>1</v>
      </c>
      <c r="P9" s="31">
        <f t="shared" si="1"/>
        <v>15</v>
      </c>
      <c r="Q9" s="31">
        <f t="shared" si="5"/>
        <v>1</v>
      </c>
      <c r="R9" s="3">
        <f t="shared" si="2"/>
        <v>1</v>
      </c>
      <c r="S9" s="13">
        <f t="shared" si="6"/>
        <v>3</v>
      </c>
      <c r="T9" s="28" t="s">
        <v>27</v>
      </c>
    </row>
    <row r="10" spans="1:23" x14ac:dyDescent="0.2">
      <c r="A10" s="13">
        <f t="shared" si="3"/>
        <v>5</v>
      </c>
      <c r="B10" s="13" t="s">
        <v>83</v>
      </c>
      <c r="C10" s="13" t="s">
        <v>84</v>
      </c>
      <c r="D10" s="13" t="s">
        <v>16</v>
      </c>
      <c r="E10" s="14" t="str">
        <f t="shared" si="0"/>
        <v>10</v>
      </c>
      <c r="F10" s="14" t="str">
        <f t="shared" si="0"/>
        <v>10</v>
      </c>
      <c r="G10" s="14" t="str">
        <f t="shared" si="0"/>
        <v>10</v>
      </c>
      <c r="H10" s="14"/>
      <c r="I10" s="15">
        <v>1032</v>
      </c>
      <c r="J10" s="15">
        <v>1025</v>
      </c>
      <c r="K10" s="15">
        <v>1017</v>
      </c>
      <c r="L10" s="15"/>
      <c r="M10" s="28" t="s">
        <v>30</v>
      </c>
      <c r="N10" s="28">
        <v>-50</v>
      </c>
      <c r="O10" s="40">
        <f t="shared" si="4"/>
        <v>0</v>
      </c>
      <c r="P10" s="31">
        <f t="shared" si="1"/>
        <v>-7</v>
      </c>
      <c r="Q10" s="31">
        <f t="shared" si="5"/>
        <v>-15</v>
      </c>
      <c r="R10" s="3">
        <f t="shared" si="2"/>
        <v>0</v>
      </c>
      <c r="S10" s="13">
        <f t="shared" si="6"/>
        <v>5</v>
      </c>
      <c r="T10" s="28" t="s">
        <v>30</v>
      </c>
    </row>
    <row r="11" spans="1:23" x14ac:dyDescent="0.2">
      <c r="A11" s="13">
        <f t="shared" si="3"/>
        <v>6</v>
      </c>
      <c r="B11" s="13" t="s">
        <v>31</v>
      </c>
      <c r="C11" s="13" t="s">
        <v>32</v>
      </c>
      <c r="D11" s="13" t="s">
        <v>16</v>
      </c>
      <c r="E11" s="14" t="str">
        <f t="shared" si="0"/>
        <v>10</v>
      </c>
      <c r="F11" s="16" t="str">
        <f t="shared" si="0"/>
        <v>9</v>
      </c>
      <c r="G11" s="16" t="str">
        <f t="shared" si="0"/>
        <v>9</v>
      </c>
      <c r="H11" s="16" t="str">
        <f>IF(L11&gt;=1000,LEFT(L11,2),IF(L11&lt;1000,LEFT(L11,1)))</f>
        <v/>
      </c>
      <c r="I11" s="15">
        <v>1026</v>
      </c>
      <c r="J11" s="15">
        <v>986</v>
      </c>
      <c r="K11" s="15">
        <v>999</v>
      </c>
      <c r="L11" s="15"/>
      <c r="M11" s="28" t="s">
        <v>24</v>
      </c>
      <c r="N11" s="28">
        <v>-70</v>
      </c>
      <c r="O11" s="40">
        <f t="shared" si="4"/>
        <v>0</v>
      </c>
      <c r="P11" s="17">
        <f t="shared" si="1"/>
        <v>-40</v>
      </c>
      <c r="Q11" s="31">
        <f t="shared" si="5"/>
        <v>-27</v>
      </c>
      <c r="R11" s="3">
        <f t="shared" si="2"/>
        <v>0</v>
      </c>
      <c r="S11" s="13">
        <f t="shared" si="6"/>
        <v>4</v>
      </c>
      <c r="T11" s="28" t="s">
        <v>17</v>
      </c>
    </row>
    <row r="12" spans="1:23" x14ac:dyDescent="0.2">
      <c r="A12" s="13">
        <f t="shared" si="3"/>
        <v>7</v>
      </c>
      <c r="B12" s="13" t="s">
        <v>33</v>
      </c>
      <c r="C12" s="13" t="s">
        <v>34</v>
      </c>
      <c r="D12" s="13" t="s">
        <v>16</v>
      </c>
      <c r="E12" s="14" t="str">
        <f t="shared" si="0"/>
        <v>9</v>
      </c>
      <c r="F12" s="14" t="str">
        <f t="shared" si="0"/>
        <v>9</v>
      </c>
      <c r="G12" s="16" t="str">
        <f t="shared" si="0"/>
        <v>9</v>
      </c>
      <c r="H12" s="14" t="str">
        <f>IF(L12&gt;=1000,LEFT(L12,2),IF(L12&lt;1000,LEFT(L12,1)))</f>
        <v/>
      </c>
      <c r="I12" s="15">
        <v>928</v>
      </c>
      <c r="J12" s="15">
        <v>907</v>
      </c>
      <c r="K12" s="15">
        <v>906</v>
      </c>
      <c r="L12" s="15"/>
      <c r="M12" s="28" t="s">
        <v>27</v>
      </c>
      <c r="N12" s="28">
        <v>-60</v>
      </c>
      <c r="O12" s="40">
        <f t="shared" si="4"/>
        <v>0</v>
      </c>
      <c r="P12" s="31">
        <f t="shared" si="1"/>
        <v>-21</v>
      </c>
      <c r="Q12" s="31">
        <f t="shared" si="5"/>
        <v>-22</v>
      </c>
      <c r="R12" s="3">
        <f t="shared" si="2"/>
        <v>0</v>
      </c>
      <c r="S12" s="13">
        <f t="shared" si="6"/>
        <v>0</v>
      </c>
      <c r="T12" s="28" t="s">
        <v>35</v>
      </c>
    </row>
    <row r="13" spans="1:23" x14ac:dyDescent="0.2">
      <c r="A13" s="13">
        <f t="shared" si="3"/>
        <v>8</v>
      </c>
      <c r="B13" s="13" t="s">
        <v>85</v>
      </c>
      <c r="C13" s="13" t="s">
        <v>86</v>
      </c>
      <c r="D13" s="13" t="s">
        <v>16</v>
      </c>
      <c r="E13" s="14" t="str">
        <f t="shared" si="0"/>
        <v>7</v>
      </c>
      <c r="F13" s="38" t="str">
        <f t="shared" si="0"/>
        <v>8</v>
      </c>
      <c r="G13" s="38" t="str">
        <f t="shared" si="0"/>
        <v>8</v>
      </c>
      <c r="H13" s="14"/>
      <c r="I13" s="15">
        <v>728</v>
      </c>
      <c r="J13" s="15">
        <v>830</v>
      </c>
      <c r="K13" s="15">
        <v>877</v>
      </c>
      <c r="L13" s="15"/>
      <c r="M13" s="28" t="s">
        <v>30</v>
      </c>
      <c r="N13" s="28">
        <v>-50</v>
      </c>
      <c r="O13" s="40">
        <f t="shared" si="4"/>
        <v>1</v>
      </c>
      <c r="P13" s="18">
        <f t="shared" si="1"/>
        <v>102</v>
      </c>
      <c r="Q13" s="18">
        <f t="shared" si="5"/>
        <v>149</v>
      </c>
      <c r="R13" s="3">
        <f t="shared" si="2"/>
        <v>1</v>
      </c>
      <c r="S13" s="13">
        <f t="shared" si="6"/>
        <v>0</v>
      </c>
      <c r="T13" s="28" t="s">
        <v>38</v>
      </c>
    </row>
    <row r="14" spans="1:23" x14ac:dyDescent="0.2">
      <c r="A14" s="13">
        <f t="shared" si="3"/>
        <v>9</v>
      </c>
      <c r="B14" s="13" t="s">
        <v>39</v>
      </c>
      <c r="C14" s="13" t="s">
        <v>40</v>
      </c>
      <c r="D14" s="13" t="s">
        <v>16</v>
      </c>
      <c r="E14" s="14" t="str">
        <f t="shared" si="0"/>
        <v>6</v>
      </c>
      <c r="F14" s="38" t="str">
        <f t="shared" si="0"/>
        <v>7</v>
      </c>
      <c r="G14" s="30" t="str">
        <f t="shared" si="0"/>
        <v>7</v>
      </c>
      <c r="H14" s="14" t="str">
        <f>IF(L14&gt;=1000,LEFT(L14,2),IF(L14&lt;1000,LEFT(L14,1)))</f>
        <v/>
      </c>
      <c r="I14" s="15">
        <v>674</v>
      </c>
      <c r="J14" s="15">
        <v>703</v>
      </c>
      <c r="K14" s="15">
        <v>702</v>
      </c>
      <c r="L14" s="15"/>
      <c r="M14" s="28" t="s">
        <v>27</v>
      </c>
      <c r="N14" s="28">
        <v>-60</v>
      </c>
      <c r="O14" s="40">
        <f t="shared" si="4"/>
        <v>1</v>
      </c>
      <c r="P14" s="31">
        <f t="shared" si="1"/>
        <v>29</v>
      </c>
      <c r="Q14" s="31">
        <f t="shared" si="5"/>
        <v>28</v>
      </c>
      <c r="R14" s="3">
        <f t="shared" si="2"/>
        <v>1</v>
      </c>
      <c r="S14" s="13">
        <f t="shared" si="6"/>
        <v>0</v>
      </c>
      <c r="T14" s="28" t="s">
        <v>41</v>
      </c>
    </row>
    <row r="15" spans="1:23" x14ac:dyDescent="0.2">
      <c r="A15" s="13">
        <f t="shared" si="3"/>
        <v>10</v>
      </c>
      <c r="B15" s="13" t="s">
        <v>88</v>
      </c>
      <c r="C15" s="13" t="s">
        <v>89</v>
      </c>
      <c r="D15" s="13" t="s">
        <v>16</v>
      </c>
      <c r="E15" s="14" t="str">
        <f t="shared" si="0"/>
        <v>6</v>
      </c>
      <c r="F15" s="14" t="str">
        <f t="shared" si="0"/>
        <v>6</v>
      </c>
      <c r="G15" s="30" t="str">
        <f t="shared" si="0"/>
        <v>6</v>
      </c>
      <c r="H15" s="14" t="str">
        <f>IF(L15&gt;=1000,LEFT(L15,2),IF(L15&lt;1000,LEFT(L15,1)))</f>
        <v/>
      </c>
      <c r="I15" s="15">
        <v>641</v>
      </c>
      <c r="J15" s="15">
        <v>667</v>
      </c>
      <c r="K15" s="15">
        <v>693</v>
      </c>
      <c r="L15" s="15"/>
      <c r="M15" s="28" t="s">
        <v>17</v>
      </c>
      <c r="N15" s="28">
        <v>-40</v>
      </c>
      <c r="O15" s="40">
        <f t="shared" si="4"/>
        <v>1</v>
      </c>
      <c r="P15" s="31">
        <f t="shared" si="1"/>
        <v>26</v>
      </c>
      <c r="Q15" s="31">
        <f t="shared" si="5"/>
        <v>52</v>
      </c>
      <c r="R15" s="3">
        <f t="shared" si="2"/>
        <v>1</v>
      </c>
      <c r="S15" s="13">
        <f t="shared" si="6"/>
        <v>2</v>
      </c>
      <c r="T15" s="28" t="s">
        <v>44</v>
      </c>
    </row>
    <row r="16" spans="1:23" x14ac:dyDescent="0.2">
      <c r="A16" s="13">
        <f t="shared" si="3"/>
        <v>11</v>
      </c>
      <c r="B16" s="13" t="s">
        <v>45</v>
      </c>
      <c r="C16" s="13" t="s">
        <v>46</v>
      </c>
      <c r="D16" s="13" t="s">
        <v>16</v>
      </c>
      <c r="E16" s="14" t="str">
        <f t="shared" si="0"/>
        <v>5</v>
      </c>
      <c r="F16" s="14" t="str">
        <f t="shared" si="0"/>
        <v>5</v>
      </c>
      <c r="G16" s="14" t="str">
        <f t="shared" si="0"/>
        <v>5</v>
      </c>
      <c r="H16" s="14" t="str">
        <f>IF(L16&gt;=1000,LEFT(L16,2),IF(L16&lt;1000,LEFT(L16,1)))</f>
        <v/>
      </c>
      <c r="I16" s="15">
        <v>567</v>
      </c>
      <c r="J16" s="15">
        <v>594</v>
      </c>
      <c r="K16" s="15">
        <v>567</v>
      </c>
      <c r="L16" s="15"/>
      <c r="M16" s="28" t="s">
        <v>30</v>
      </c>
      <c r="N16" s="28">
        <v>-50</v>
      </c>
      <c r="O16" s="40" t="str">
        <f t="shared" si="4"/>
        <v/>
      </c>
      <c r="P16" s="31">
        <f t="shared" si="1"/>
        <v>27</v>
      </c>
      <c r="Q16" s="31">
        <f t="shared" si="5"/>
        <v>0</v>
      </c>
      <c r="R16" s="3">
        <f t="shared" si="2"/>
        <v>1</v>
      </c>
      <c r="S16" s="13">
        <f t="shared" si="6"/>
        <v>0</v>
      </c>
      <c r="T16" s="28" t="s">
        <v>47</v>
      </c>
    </row>
    <row r="17" spans="1:20" x14ac:dyDescent="0.2">
      <c r="A17" s="13">
        <f t="shared" si="3"/>
        <v>12</v>
      </c>
      <c r="B17" s="13" t="s">
        <v>42</v>
      </c>
      <c r="C17" s="13" t="s">
        <v>43</v>
      </c>
      <c r="D17" s="13" t="s">
        <v>16</v>
      </c>
      <c r="E17" s="14" t="str">
        <f t="shared" si="0"/>
        <v>6</v>
      </c>
      <c r="F17" s="14" t="str">
        <f t="shared" si="0"/>
        <v>6</v>
      </c>
      <c r="G17" s="39" t="str">
        <f t="shared" si="0"/>
        <v>5</v>
      </c>
      <c r="H17" s="14" t="str">
        <f>IF(L17&gt;=1000,LEFT(L17,2),IF(L17&lt;1000,LEFT(L17,1)))</f>
        <v/>
      </c>
      <c r="I17" s="15">
        <v>604</v>
      </c>
      <c r="J17" s="15">
        <v>616</v>
      </c>
      <c r="K17" s="15">
        <v>530</v>
      </c>
      <c r="L17" s="15"/>
      <c r="M17" s="28" t="s">
        <v>30</v>
      </c>
      <c r="N17" s="28">
        <v>-50</v>
      </c>
      <c r="O17" s="40">
        <f t="shared" si="4"/>
        <v>0</v>
      </c>
      <c r="P17" s="31">
        <f t="shared" si="1"/>
        <v>12</v>
      </c>
      <c r="Q17" s="17">
        <f t="shared" si="5"/>
        <v>-74</v>
      </c>
      <c r="R17" s="3">
        <f t="shared" si="2"/>
        <v>1</v>
      </c>
      <c r="S17" s="13">
        <f t="shared" si="6"/>
        <v>3</v>
      </c>
      <c r="T17" s="28" t="s">
        <v>51</v>
      </c>
    </row>
    <row r="18" spans="1:20" x14ac:dyDescent="0.2">
      <c r="A18" s="13">
        <f t="shared" si="3"/>
        <v>13</v>
      </c>
      <c r="B18" s="13" t="s">
        <v>60</v>
      </c>
      <c r="C18" s="13" t="s">
        <v>61</v>
      </c>
      <c r="D18" s="13" t="s">
        <v>16</v>
      </c>
      <c r="E18" s="14" t="str">
        <f t="shared" si="0"/>
        <v>5</v>
      </c>
      <c r="F18" s="14" t="str">
        <f t="shared" si="0"/>
        <v>5</v>
      </c>
      <c r="G18" s="14" t="str">
        <f t="shared" si="0"/>
        <v>5</v>
      </c>
      <c r="H18" s="14" t="str">
        <f>IF(L18&gt;=1000,LEFT(L18,2),IF(L18&lt;1000,LEFT(L18,1)))</f>
        <v/>
      </c>
      <c r="I18" s="15">
        <v>500</v>
      </c>
      <c r="J18" s="15">
        <v>516</v>
      </c>
      <c r="K18" s="15">
        <v>524</v>
      </c>
      <c r="L18" s="15"/>
      <c r="M18" s="28" t="s">
        <v>51</v>
      </c>
      <c r="N18" s="28">
        <v>-13</v>
      </c>
      <c r="O18" s="40">
        <f t="shared" si="4"/>
        <v>1</v>
      </c>
      <c r="P18" s="31">
        <f t="shared" si="1"/>
        <v>16</v>
      </c>
      <c r="Q18" s="31">
        <f t="shared" si="5"/>
        <v>24</v>
      </c>
      <c r="R18" s="3">
        <f t="shared" si="2"/>
        <v>1</v>
      </c>
      <c r="S18" s="13">
        <f t="shared" si="6"/>
        <v>2</v>
      </c>
      <c r="T18" s="28" t="s">
        <v>54</v>
      </c>
    </row>
    <row r="19" spans="1:20" x14ac:dyDescent="0.2">
      <c r="A19" s="13">
        <f t="shared" si="3"/>
        <v>14</v>
      </c>
      <c r="B19" s="13" t="s">
        <v>64</v>
      </c>
      <c r="C19" s="13" t="s">
        <v>65</v>
      </c>
      <c r="D19" s="13" t="s">
        <v>16</v>
      </c>
      <c r="E19" s="14" t="str">
        <f t="shared" si="0"/>
        <v>5</v>
      </c>
      <c r="F19" s="14" t="str">
        <f t="shared" si="0"/>
        <v>5</v>
      </c>
      <c r="G19" s="14" t="str">
        <f t="shared" si="0"/>
        <v>5</v>
      </c>
      <c r="H19" s="14"/>
      <c r="I19" s="15">
        <v>500</v>
      </c>
      <c r="J19" s="15">
        <v>522</v>
      </c>
      <c r="K19" s="15">
        <v>509</v>
      </c>
      <c r="L19" s="15"/>
      <c r="M19" s="28" t="s">
        <v>30</v>
      </c>
      <c r="N19" s="28">
        <v>-50</v>
      </c>
      <c r="O19" s="40">
        <f t="shared" si="4"/>
        <v>1</v>
      </c>
      <c r="P19" s="31">
        <f t="shared" si="1"/>
        <v>22</v>
      </c>
      <c r="Q19" s="31">
        <f t="shared" si="5"/>
        <v>9</v>
      </c>
      <c r="R19" s="3">
        <f t="shared" si="2"/>
        <v>1</v>
      </c>
      <c r="T19" s="27"/>
    </row>
    <row r="20" spans="1:20" x14ac:dyDescent="0.2">
      <c r="A20" s="13">
        <f t="shared" si="3"/>
        <v>15</v>
      </c>
      <c r="B20" s="13" t="s">
        <v>63</v>
      </c>
      <c r="C20" s="13" t="s">
        <v>58</v>
      </c>
      <c r="D20" s="13" t="s">
        <v>16</v>
      </c>
      <c r="E20" s="14" t="str">
        <f t="shared" si="0"/>
        <v>5</v>
      </c>
      <c r="F20" s="14" t="str">
        <f t="shared" si="0"/>
        <v>5</v>
      </c>
      <c r="G20" s="14" t="str">
        <f t="shared" si="0"/>
        <v>5</v>
      </c>
      <c r="H20" s="14"/>
      <c r="I20" s="15">
        <v>500</v>
      </c>
      <c r="J20" s="15">
        <v>500</v>
      </c>
      <c r="K20" s="15">
        <v>502</v>
      </c>
      <c r="L20" s="15"/>
      <c r="M20" s="28" t="s">
        <v>51</v>
      </c>
      <c r="N20" s="28">
        <v>-13</v>
      </c>
      <c r="O20" s="40">
        <f t="shared" si="4"/>
        <v>1</v>
      </c>
      <c r="P20" s="31">
        <f t="shared" si="1"/>
        <v>0</v>
      </c>
      <c r="Q20" s="31">
        <f t="shared" si="5"/>
        <v>2</v>
      </c>
      <c r="R20" s="3" t="str">
        <f t="shared" si="2"/>
        <v/>
      </c>
      <c r="T20" s="27"/>
    </row>
    <row r="21" spans="1:20" x14ac:dyDescent="0.2">
      <c r="A21" s="13">
        <f>IF(A20=A22,A22+2,IF(K21=K22,A22+1,A22+1))</f>
        <v>17</v>
      </c>
      <c r="B21" s="13" t="s">
        <v>78</v>
      </c>
      <c r="C21" s="13" t="s">
        <v>79</v>
      </c>
      <c r="D21" s="13" t="s">
        <v>16</v>
      </c>
      <c r="E21" s="14" t="str">
        <f t="shared" si="0"/>
        <v>0</v>
      </c>
      <c r="F21" s="14" t="str">
        <f t="shared" si="0"/>
        <v>5</v>
      </c>
      <c r="G21" s="16" t="str">
        <f t="shared" si="0"/>
        <v>4</v>
      </c>
      <c r="H21" s="14" t="str">
        <f>IF(L21&gt;=1000,LEFT(L21,2),IF(L21&lt;1000,LEFT(L21,1)))</f>
        <v/>
      </c>
      <c r="I21" s="15">
        <v>0</v>
      </c>
      <c r="J21" s="15">
        <v>500</v>
      </c>
      <c r="K21" s="17">
        <v>489</v>
      </c>
      <c r="L21" s="15"/>
      <c r="M21" s="28" t="s">
        <v>54</v>
      </c>
      <c r="N21" s="28">
        <v>-12</v>
      </c>
      <c r="O21" s="40">
        <f t="shared" si="4"/>
        <v>0</v>
      </c>
      <c r="P21" s="31">
        <v>0</v>
      </c>
      <c r="Q21" s="31">
        <f>IF(J21="","",K21-J21)</f>
        <v>-11</v>
      </c>
      <c r="R21" s="3" t="str">
        <f t="shared" si="2"/>
        <v/>
      </c>
    </row>
    <row r="22" spans="1:20" x14ac:dyDescent="0.2">
      <c r="A22" s="13">
        <f>IF(A19=A20,A20+2,IF(K22=K20,A20+1,A20+1))</f>
        <v>16</v>
      </c>
      <c r="B22" s="13" t="s">
        <v>62</v>
      </c>
      <c r="C22" s="13" t="s">
        <v>15</v>
      </c>
      <c r="D22" s="13" t="s">
        <v>16</v>
      </c>
      <c r="E22" s="14" t="str">
        <f>IF(I22&gt;=1000,LEFT(I22,2),IF(I22&lt;1000,LEFT(I22,1)))</f>
        <v>5</v>
      </c>
      <c r="F22" s="14" t="str">
        <f>IF(J22&gt;=1000,LEFT(J22,2),IF(J22&lt;1000,LEFT(J22,1)))</f>
        <v>5</v>
      </c>
      <c r="G22" s="14" t="str">
        <f>IF(K22&gt;=1000,LEFT(K22,2),IF(K22&lt;1000,LEFT(K22,1)))</f>
        <v>4</v>
      </c>
      <c r="H22" s="14" t="str">
        <f>IF(L22&gt;=1000,LEFT(L22,2),IF(L22&lt;1000,LEFT(L22,1)))</f>
        <v/>
      </c>
      <c r="I22" s="15">
        <v>500</v>
      </c>
      <c r="J22" s="15">
        <v>503</v>
      </c>
      <c r="K22" s="15">
        <v>488</v>
      </c>
      <c r="L22" s="15"/>
      <c r="M22" s="28" t="s">
        <v>44</v>
      </c>
      <c r="N22" s="28">
        <v>-15</v>
      </c>
      <c r="O22" s="40">
        <f>IF(Q22&gt;0,1,IF(Q22&lt;0,0,IF(OR(Q22=0,Q22=""),"")))</f>
        <v>0</v>
      </c>
      <c r="P22" s="31">
        <f t="shared" si="1"/>
        <v>3</v>
      </c>
      <c r="Q22" s="31">
        <f t="shared" ref="Q22:Q23" si="7">IF(J22="","",K22-J22)</f>
        <v>-15</v>
      </c>
      <c r="R22" s="3">
        <f>IF(P22&gt;0,1,IF(P22&lt;0,0,IF(P22=0,"")))</f>
        <v>1</v>
      </c>
      <c r="T22" s="27"/>
    </row>
    <row r="23" spans="1:20" x14ac:dyDescent="0.2">
      <c r="A23" s="13">
        <f>IF(A22=A21,A21+2,IF(K23=K21,A21+1,A21+1))</f>
        <v>18</v>
      </c>
      <c r="B23" s="13" t="s">
        <v>91</v>
      </c>
      <c r="C23" s="13" t="s">
        <v>92</v>
      </c>
      <c r="D23" s="28" t="s">
        <v>50</v>
      </c>
      <c r="E23" s="14" t="str">
        <f t="shared" ref="E23:G25" si="8">IF(I23&gt;=1000,LEFT(I23,2),IF(I23&lt;1000,LEFT(I23,1)))</f>
        <v>0</v>
      </c>
      <c r="F23" s="14" t="str">
        <f t="shared" si="8"/>
        <v>5</v>
      </c>
      <c r="G23" s="16" t="str">
        <f t="shared" si="8"/>
        <v>4</v>
      </c>
      <c r="H23" s="14"/>
      <c r="I23" s="15">
        <v>0</v>
      </c>
      <c r="J23" s="15">
        <v>500</v>
      </c>
      <c r="K23" s="17">
        <v>479</v>
      </c>
      <c r="L23" s="15"/>
      <c r="M23" s="28" t="s">
        <v>54</v>
      </c>
      <c r="N23" s="28">
        <v>-12</v>
      </c>
      <c r="O23" s="40">
        <f t="shared" si="4"/>
        <v>0</v>
      </c>
      <c r="P23" s="31">
        <v>0</v>
      </c>
      <c r="Q23" s="31">
        <f t="shared" si="7"/>
        <v>-21</v>
      </c>
      <c r="R23" s="3" t="str">
        <f t="shared" si="2"/>
        <v/>
      </c>
    </row>
    <row r="24" spans="1:20" x14ac:dyDescent="0.2">
      <c r="A24" s="13">
        <f>IF(A21=A23,A23+2,IF(K24=K23,A23+1,A23+1))</f>
        <v>19</v>
      </c>
      <c r="B24" s="13" t="s">
        <v>90</v>
      </c>
      <c r="C24" s="13" t="s">
        <v>87</v>
      </c>
      <c r="D24" s="13" t="s">
        <v>16</v>
      </c>
      <c r="E24" s="14" t="str">
        <f t="shared" si="8"/>
        <v>5</v>
      </c>
      <c r="F24" s="14" t="str">
        <f t="shared" si="8"/>
        <v>5</v>
      </c>
      <c r="G24" s="16" t="str">
        <f t="shared" si="8"/>
        <v>4</v>
      </c>
      <c r="H24" s="14" t="str">
        <f>IF(L24&gt;=1000,LEFT(L24,2),IF(L24&lt;1000,LEFT(L24,1)))</f>
        <v/>
      </c>
      <c r="I24" s="15">
        <v>500</v>
      </c>
      <c r="J24" s="15">
        <v>500</v>
      </c>
      <c r="K24" s="15">
        <v>478</v>
      </c>
      <c r="L24" s="15"/>
      <c r="M24" s="28" t="s">
        <v>51</v>
      </c>
      <c r="N24" s="28">
        <v>-13</v>
      </c>
      <c r="O24" s="40">
        <f t="shared" si="4"/>
        <v>0</v>
      </c>
      <c r="P24" s="31">
        <f t="shared" si="1"/>
        <v>0</v>
      </c>
      <c r="Q24" s="31">
        <f>IF(J24="","",K24-J24)</f>
        <v>-22</v>
      </c>
      <c r="R24" s="3" t="str">
        <f t="shared" si="2"/>
        <v/>
      </c>
    </row>
    <row r="25" spans="1:20" x14ac:dyDescent="0.2">
      <c r="A25" s="13">
        <f t="shared" si="3"/>
        <v>20</v>
      </c>
      <c r="B25" s="13" t="s">
        <v>52</v>
      </c>
      <c r="C25" s="13" t="s">
        <v>53</v>
      </c>
      <c r="D25" s="13" t="s">
        <v>16</v>
      </c>
      <c r="E25" s="14" t="str">
        <f t="shared" si="8"/>
        <v>5</v>
      </c>
      <c r="F25" s="14" t="str">
        <f t="shared" si="8"/>
        <v>5</v>
      </c>
      <c r="G25" s="16" t="str">
        <f t="shared" si="8"/>
        <v>4</v>
      </c>
      <c r="H25" s="14" t="str">
        <f>IF(L25&gt;=1000,LEFT(L25,2),IF(L25&lt;1000,LEFT(L25,1)))</f>
        <v/>
      </c>
      <c r="I25" s="15">
        <v>505</v>
      </c>
      <c r="J25" s="15">
        <v>502</v>
      </c>
      <c r="K25" s="15">
        <v>457</v>
      </c>
      <c r="L25" s="15"/>
      <c r="M25" s="28" t="s">
        <v>44</v>
      </c>
      <c r="N25" s="28">
        <v>-15</v>
      </c>
      <c r="O25" s="40">
        <f t="shared" si="4"/>
        <v>0</v>
      </c>
      <c r="P25" s="31">
        <f t="shared" si="1"/>
        <v>-3</v>
      </c>
      <c r="Q25" s="31">
        <f>IF(J25="","",K25-J25)</f>
        <v>-45</v>
      </c>
      <c r="R25" s="3">
        <f t="shared" si="2"/>
        <v>0</v>
      </c>
    </row>
    <row r="26" spans="1:20" x14ac:dyDescent="0.2">
      <c r="E26" s="1"/>
      <c r="F26" s="1"/>
      <c r="G26" s="1"/>
      <c r="H26" s="1"/>
      <c r="I26" s="1"/>
      <c r="M26" s="1"/>
      <c r="N26" s="1"/>
      <c r="Q26" s="1"/>
    </row>
    <row r="27" spans="1:20" x14ac:dyDescent="0.2">
      <c r="C27" s="27" t="s">
        <v>66</v>
      </c>
      <c r="F27" s="2"/>
      <c r="G27" s="3"/>
      <c r="H27" s="3"/>
      <c r="I27" s="3"/>
      <c r="L27" s="3"/>
      <c r="M27" s="19" t="s">
        <v>67</v>
      </c>
      <c r="N27" s="3"/>
    </row>
    <row r="28" spans="1:20" x14ac:dyDescent="0.2">
      <c r="B28" s="20" t="s">
        <v>68</v>
      </c>
      <c r="C28" s="21">
        <f>SUM($S$7:$S$14)</f>
        <v>13</v>
      </c>
      <c r="F28" s="3" t="s">
        <v>69</v>
      </c>
      <c r="H28" s="3"/>
      <c r="I28" s="22">
        <f>IF(O6="","",COUNTIF(O6:O25,1))</f>
        <v>7</v>
      </c>
      <c r="L28" s="3"/>
      <c r="M28" s="1" t="s">
        <v>69</v>
      </c>
      <c r="P28" s="3"/>
    </row>
    <row r="29" spans="1:20" x14ac:dyDescent="0.2">
      <c r="B29" s="20" t="s">
        <v>70</v>
      </c>
      <c r="C29" s="13">
        <f>COUNTA(B34:B40)</f>
        <v>7</v>
      </c>
      <c r="F29" s="3" t="s">
        <v>71</v>
      </c>
      <c r="I29" s="19">
        <f>IF(O6="","",COUNTIF(O6:O25,""))</f>
        <v>1</v>
      </c>
      <c r="M29" s="1" t="s">
        <v>71</v>
      </c>
      <c r="P29" s="27"/>
    </row>
    <row r="30" spans="1:20" x14ac:dyDescent="0.2">
      <c r="B30" s="20" t="s">
        <v>72</v>
      </c>
      <c r="C30" s="13">
        <f>COUNTA(B43)</f>
        <v>1</v>
      </c>
      <c r="F30" s="3" t="s">
        <v>73</v>
      </c>
      <c r="I30" s="23">
        <f>IF(O6="","",COUNTIF(O6:O25,0))</f>
        <v>12</v>
      </c>
      <c r="M30" s="1" t="s">
        <v>73</v>
      </c>
    </row>
    <row r="31" spans="1:20" x14ac:dyDescent="0.2">
      <c r="B31" s="25" t="s">
        <v>74</v>
      </c>
      <c r="C31" s="24">
        <f>SUM(C28:C30)</f>
        <v>21</v>
      </c>
    </row>
    <row r="32" spans="1:20" x14ac:dyDescent="0.2">
      <c r="B32" s="3"/>
      <c r="C32" s="3"/>
      <c r="M32" s="3"/>
      <c r="O32" s="25" t="s">
        <v>75</v>
      </c>
      <c r="Q32" s="35">
        <v>5.07</v>
      </c>
    </row>
    <row r="33" spans="1:23" x14ac:dyDescent="0.2">
      <c r="A33" s="26"/>
      <c r="B33" s="43" t="s">
        <v>76</v>
      </c>
      <c r="C33" s="43"/>
      <c r="M33" s="3"/>
      <c r="O33" s="25" t="s">
        <v>77</v>
      </c>
      <c r="Q33" s="35">
        <v>6.05</v>
      </c>
    </row>
    <row r="34" spans="1:23" x14ac:dyDescent="0.2">
      <c r="A34" s="13">
        <v>1</v>
      </c>
      <c r="B34" s="13" t="s">
        <v>63</v>
      </c>
      <c r="C34" s="13" t="s">
        <v>58</v>
      </c>
      <c r="D34" s="13" t="s">
        <v>16</v>
      </c>
    </row>
    <row r="35" spans="1:23" x14ac:dyDescent="0.2">
      <c r="A35" s="13">
        <v>2</v>
      </c>
      <c r="B35" s="13" t="s">
        <v>91</v>
      </c>
      <c r="C35" s="13" t="s">
        <v>92</v>
      </c>
      <c r="D35" s="28" t="s">
        <v>50</v>
      </c>
    </row>
    <row r="36" spans="1:23" x14ac:dyDescent="0.2">
      <c r="A36" s="13">
        <v>3</v>
      </c>
      <c r="B36" s="13" t="s">
        <v>52</v>
      </c>
      <c r="C36" s="13" t="s">
        <v>53</v>
      </c>
      <c r="D36" s="13" t="s">
        <v>16</v>
      </c>
    </row>
    <row r="37" spans="1:23" x14ac:dyDescent="0.2">
      <c r="A37" s="13">
        <v>4</v>
      </c>
      <c r="B37" s="13" t="s">
        <v>90</v>
      </c>
      <c r="C37" s="13" t="s">
        <v>87</v>
      </c>
      <c r="D37" s="13" t="s">
        <v>16</v>
      </c>
    </row>
    <row r="38" spans="1:23" x14ac:dyDescent="0.2">
      <c r="A38" s="13">
        <v>5</v>
      </c>
      <c r="B38" s="13" t="s">
        <v>60</v>
      </c>
      <c r="C38" s="13" t="s">
        <v>61</v>
      </c>
      <c r="D38" s="13" t="s">
        <v>16</v>
      </c>
    </row>
    <row r="39" spans="1:23" x14ac:dyDescent="0.2">
      <c r="A39" s="13">
        <v>6</v>
      </c>
      <c r="B39" s="13" t="s">
        <v>62</v>
      </c>
      <c r="C39" s="13" t="s">
        <v>15</v>
      </c>
      <c r="D39" s="13" t="s">
        <v>16</v>
      </c>
    </row>
    <row r="40" spans="1:23" x14ac:dyDescent="0.2">
      <c r="A40" s="13">
        <v>7</v>
      </c>
      <c r="B40" s="13" t="s">
        <v>78</v>
      </c>
      <c r="C40" s="13" t="s">
        <v>79</v>
      </c>
      <c r="D40" s="13" t="s">
        <v>16</v>
      </c>
    </row>
    <row r="42" spans="1:23" x14ac:dyDescent="0.2">
      <c r="B42" s="44" t="s">
        <v>72</v>
      </c>
      <c r="C42" s="45"/>
    </row>
    <row r="43" spans="1:23" x14ac:dyDescent="0.2">
      <c r="A43" s="13">
        <v>1</v>
      </c>
      <c r="B43" s="13" t="s">
        <v>85</v>
      </c>
      <c r="C43" s="13" t="s">
        <v>93</v>
      </c>
      <c r="D43" s="28" t="s">
        <v>50</v>
      </c>
    </row>
    <row r="44" spans="1:23" s="3" customFormat="1" x14ac:dyDescent="0.2">
      <c r="E44" s="27"/>
      <c r="F44" s="27"/>
      <c r="G44" s="27"/>
      <c r="H44" s="27"/>
      <c r="I44" s="2"/>
      <c r="J44" s="1"/>
      <c r="K44" s="1"/>
      <c r="L44" s="1"/>
      <c r="M44" s="27"/>
      <c r="N44" s="27"/>
      <c r="O44" s="1"/>
      <c r="P44" s="1"/>
      <c r="Q44" s="2"/>
      <c r="S44" s="1"/>
      <c r="T44" s="1"/>
      <c r="U44" s="1"/>
      <c r="V44" s="1"/>
      <c r="W44" s="1"/>
    </row>
    <row r="45" spans="1:23" s="3" customFormat="1" x14ac:dyDescent="0.2">
      <c r="A45" s="1"/>
      <c r="B45" s="1"/>
      <c r="C45" s="1"/>
      <c r="D45" s="1"/>
      <c r="E45" s="27"/>
      <c r="F45" s="27"/>
      <c r="G45" s="27"/>
      <c r="H45" s="27"/>
      <c r="I45" s="2"/>
      <c r="J45" s="1"/>
      <c r="K45" s="1"/>
      <c r="L45" s="1"/>
      <c r="M45" s="27"/>
      <c r="N45" s="27"/>
      <c r="O45" s="1"/>
      <c r="P45" s="1"/>
      <c r="Q45" s="2"/>
      <c r="S45" s="1"/>
      <c r="T45" s="1"/>
      <c r="U45" s="1"/>
      <c r="V45" s="1"/>
      <c r="W45" s="1"/>
    </row>
  </sheetData>
  <autoFilter ref="A5:T5" xr:uid="{00000000-0009-0000-0000-000000000000}"/>
  <mergeCells count="4">
    <mergeCell ref="E3:G3"/>
    <mergeCell ref="P3:Q3"/>
    <mergeCell ref="B33:C33"/>
    <mergeCell ref="B42:C42"/>
  </mergeCells>
  <conditionalFormatting sqref="K6:K20 K22 K24:K25">
    <cfRule type="cellIs" dxfId="5" priority="1" operator="greaterThan">
      <formula>$I6</formula>
    </cfRule>
    <cfRule type="cellIs" dxfId="4" priority="2" operator="lessThan">
      <formula>$I6</formula>
    </cfRule>
  </conditionalFormatting>
  <pageMargins left="0.31" right="0.14000000000000001" top="0.34" bottom="0.36" header="0.24" footer="0.16"/>
  <pageSetup paperSize="9" scale="98" orientation="landscape" horizontalDpi="4294967293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33B7CB-9BD9-45DE-8FC4-FD84D2898290}">
  <sheetPr>
    <pageSetUpPr fitToPage="1"/>
  </sheetPr>
  <dimension ref="A1:W45"/>
  <sheetViews>
    <sheetView workbookViewId="0">
      <selection activeCell="Z4" sqref="Z4"/>
    </sheetView>
  </sheetViews>
  <sheetFormatPr baseColWidth="10" defaultRowHeight="12.75" x14ac:dyDescent="0.2"/>
  <cols>
    <col min="1" max="1" width="4.85546875" style="1" customWidth="1"/>
    <col min="2" max="2" width="17.42578125" style="1" customWidth="1"/>
    <col min="3" max="3" width="11.42578125" style="1"/>
    <col min="4" max="4" width="3" style="1" customWidth="1"/>
    <col min="5" max="5" width="5.5703125" style="27" bestFit="1" customWidth="1"/>
    <col min="6" max="6" width="7.5703125" style="27" hidden="1" customWidth="1"/>
    <col min="7" max="7" width="7.7109375" style="27" hidden="1" customWidth="1"/>
    <col min="8" max="8" width="7.140625" style="27" customWidth="1"/>
    <col min="9" max="9" width="6.28515625" style="2" customWidth="1"/>
    <col min="10" max="10" width="7.5703125" style="1" hidden="1" customWidth="1"/>
    <col min="11" max="11" width="7.42578125" style="1" hidden="1" customWidth="1"/>
    <col min="12" max="12" width="6.28515625" style="1" customWidth="1"/>
    <col min="13" max="14" width="5.28515625" style="27" customWidth="1"/>
    <col min="15" max="15" width="2.7109375" style="3" customWidth="1"/>
    <col min="16" max="16" width="6.7109375" style="1" hidden="1" customWidth="1"/>
    <col min="17" max="17" width="7" style="2" customWidth="1"/>
    <col min="18" max="18" width="4.7109375" style="3" customWidth="1"/>
    <col min="19" max="19" width="3.5703125" style="1" customWidth="1"/>
    <col min="20" max="20" width="8.140625" style="1" customWidth="1"/>
    <col min="21" max="21" width="11.42578125" style="1"/>
    <col min="22" max="22" width="12.42578125" style="1" customWidth="1"/>
    <col min="23" max="16384" width="11.42578125" style="1"/>
  </cols>
  <sheetData>
    <row r="1" spans="1:23" x14ac:dyDescent="0.2">
      <c r="A1" s="1" t="s">
        <v>0</v>
      </c>
    </row>
    <row r="2" spans="1:23" x14ac:dyDescent="0.2">
      <c r="B2" s="1" t="s">
        <v>1</v>
      </c>
      <c r="J2" s="27"/>
      <c r="K2" s="27"/>
      <c r="L2" s="27"/>
    </row>
    <row r="3" spans="1:23" x14ac:dyDescent="0.2">
      <c r="E3" s="43"/>
      <c r="F3" s="43"/>
      <c r="G3" s="43"/>
      <c r="I3" s="29"/>
      <c r="J3" s="4"/>
      <c r="K3" s="4"/>
      <c r="L3" s="4"/>
      <c r="P3" s="43"/>
      <c r="Q3" s="43"/>
    </row>
    <row r="4" spans="1:23" s="12" customFormat="1" ht="38.25" customHeight="1" x14ac:dyDescent="0.2">
      <c r="A4" s="5" t="s">
        <v>2</v>
      </c>
      <c r="B4" s="5" t="s">
        <v>3</v>
      </c>
      <c r="C4" s="5" t="s">
        <v>4</v>
      </c>
      <c r="D4" s="5"/>
      <c r="E4" s="6" t="s">
        <v>5</v>
      </c>
      <c r="F4" s="6" t="s">
        <v>6</v>
      </c>
      <c r="G4" s="7">
        <v>44712</v>
      </c>
      <c r="H4" s="8" t="s">
        <v>7</v>
      </c>
      <c r="I4" s="9" t="s">
        <v>5</v>
      </c>
      <c r="J4" s="5" t="s">
        <v>6</v>
      </c>
      <c r="K4" s="7">
        <v>44712</v>
      </c>
      <c r="L4" s="8" t="s">
        <v>7</v>
      </c>
      <c r="M4" s="6" t="s">
        <v>8</v>
      </c>
      <c r="N4" s="6" t="s">
        <v>9</v>
      </c>
      <c r="O4" s="10" t="s">
        <v>10</v>
      </c>
      <c r="P4" s="5" t="s">
        <v>11</v>
      </c>
      <c r="Q4" s="9" t="s">
        <v>12</v>
      </c>
      <c r="R4" s="11" t="s">
        <v>13</v>
      </c>
    </row>
    <row r="5" spans="1:23" s="12" customFormat="1" ht="6.75" customHeight="1" x14ac:dyDescent="0.2">
      <c r="A5" s="5"/>
      <c r="B5" s="5"/>
      <c r="C5" s="5"/>
      <c r="D5" s="5"/>
      <c r="E5" s="6"/>
      <c r="F5" s="6"/>
      <c r="G5" s="7"/>
      <c r="H5" s="8"/>
      <c r="I5" s="9"/>
      <c r="J5" s="5"/>
      <c r="K5" s="7"/>
      <c r="L5" s="8"/>
      <c r="M5" s="6"/>
      <c r="N5" s="6"/>
      <c r="O5" s="10"/>
      <c r="P5" s="5"/>
      <c r="Q5" s="9"/>
      <c r="R5" s="11"/>
    </row>
    <row r="6" spans="1:23" x14ac:dyDescent="0.2">
      <c r="A6" s="13">
        <f>A5+1</f>
        <v>1</v>
      </c>
      <c r="B6" s="13" t="s">
        <v>14</v>
      </c>
      <c r="C6" s="13" t="s">
        <v>15</v>
      </c>
      <c r="D6" s="13" t="s">
        <v>16</v>
      </c>
      <c r="E6" s="14" t="str">
        <f t="shared" ref="E6:H21" si="0">IF(I6&gt;=1000,LEFT(I6,2),IF(I6&lt;1000,LEFT(I6,1)))</f>
        <v>13</v>
      </c>
      <c r="F6" s="30" t="str">
        <f t="shared" si="0"/>
        <v>12</v>
      </c>
      <c r="G6" s="30" t="str">
        <f t="shared" si="0"/>
        <v>13</v>
      </c>
      <c r="H6" s="14" t="str">
        <f t="shared" si="0"/>
        <v>13</v>
      </c>
      <c r="I6" s="15">
        <v>1320</v>
      </c>
      <c r="J6" s="15">
        <v>1296</v>
      </c>
      <c r="K6" s="15">
        <v>1320</v>
      </c>
      <c r="L6" s="15">
        <v>1320</v>
      </c>
      <c r="M6" s="28" t="s">
        <v>17</v>
      </c>
      <c r="N6" s="28">
        <v>-40</v>
      </c>
      <c r="O6" s="3" t="str">
        <f t="shared" ref="O6:O24" si="1">IF(Q6&gt;0,1,IF(Q6&lt;0,0,IF(OR(Q6=0,Q6=""),"")))</f>
        <v/>
      </c>
      <c r="P6" s="31">
        <f>IF(J6="","",J6-I6)</f>
        <v>-24</v>
      </c>
      <c r="Q6" s="31">
        <f>IF(L6="",K6-I6,L6-I6)</f>
        <v>0</v>
      </c>
      <c r="R6" s="3">
        <f>IF(P6&gt;0,1,IF(P6&lt;0,0,IF(P6=0,"")))</f>
        <v>0</v>
      </c>
      <c r="S6" s="13">
        <f>COUNT(N6:N24)</f>
        <v>19</v>
      </c>
      <c r="T6" s="28" t="s">
        <v>18</v>
      </c>
      <c r="W6" s="12"/>
    </row>
    <row r="7" spans="1:23" x14ac:dyDescent="0.2">
      <c r="A7" s="13">
        <f>IF(A5=A6,A6+2,IF(K7=K6,A6+1,A6+1))</f>
        <v>2</v>
      </c>
      <c r="B7" s="13" t="s">
        <v>19</v>
      </c>
      <c r="C7" s="13" t="s">
        <v>20</v>
      </c>
      <c r="D7" s="13" t="s">
        <v>16</v>
      </c>
      <c r="E7" s="14" t="str">
        <f t="shared" si="0"/>
        <v>12</v>
      </c>
      <c r="F7" s="30" t="str">
        <f t="shared" si="0"/>
        <v>12</v>
      </c>
      <c r="G7" s="14" t="str">
        <f t="shared" si="0"/>
        <v>12</v>
      </c>
      <c r="H7" s="14" t="str">
        <f t="shared" si="0"/>
        <v>12</v>
      </c>
      <c r="I7" s="15">
        <v>1229</v>
      </c>
      <c r="J7" s="15">
        <v>1249</v>
      </c>
      <c r="K7" s="15">
        <v>1251</v>
      </c>
      <c r="L7" s="15">
        <v>1251</v>
      </c>
      <c r="M7" s="28" t="s">
        <v>17</v>
      </c>
      <c r="N7" s="28">
        <v>-40</v>
      </c>
      <c r="O7" s="3">
        <f t="shared" si="1"/>
        <v>1</v>
      </c>
      <c r="P7" s="31">
        <f t="shared" ref="P7:P24" si="2">IF(J7="","",J7-I7)</f>
        <v>20</v>
      </c>
      <c r="Q7" s="31">
        <f t="shared" ref="Q7:Q24" si="3">IF(L7="",K7-I7,L7-I7)</f>
        <v>22</v>
      </c>
      <c r="R7" s="3">
        <f t="shared" ref="R7:R24" si="4">IF(P7&gt;0,1,IF(P7&lt;0,0,IF(P7=0,"")))</f>
        <v>1</v>
      </c>
      <c r="S7" s="13">
        <f>COUNTIF($M$6:$M$24,T7)</f>
        <v>0</v>
      </c>
      <c r="T7" s="28" t="s">
        <v>21</v>
      </c>
    </row>
    <row r="8" spans="1:23" x14ac:dyDescent="0.2">
      <c r="A8" s="13">
        <f>IF(A6=A7,A7+2,IF(K8=K7,A7+1,A7+1))</f>
        <v>3</v>
      </c>
      <c r="B8" s="13" t="s">
        <v>22</v>
      </c>
      <c r="C8" s="13" t="s">
        <v>23</v>
      </c>
      <c r="D8" s="13" t="s">
        <v>16</v>
      </c>
      <c r="E8" s="14" t="str">
        <f t="shared" si="0"/>
        <v>12</v>
      </c>
      <c r="F8" s="30" t="str">
        <f t="shared" si="0"/>
        <v>12</v>
      </c>
      <c r="G8" s="14" t="str">
        <f t="shared" si="0"/>
        <v>12</v>
      </c>
      <c r="H8" s="14" t="str">
        <f t="shared" si="0"/>
        <v>12</v>
      </c>
      <c r="I8" s="15">
        <v>1241</v>
      </c>
      <c r="J8" s="15">
        <v>1225</v>
      </c>
      <c r="K8" s="15">
        <v>1213</v>
      </c>
      <c r="L8" s="15">
        <v>1213</v>
      </c>
      <c r="M8" s="28" t="s">
        <v>17</v>
      </c>
      <c r="N8" s="28">
        <v>-40</v>
      </c>
      <c r="O8" s="3">
        <f t="shared" si="1"/>
        <v>0</v>
      </c>
      <c r="P8" s="31">
        <f t="shared" si="2"/>
        <v>-16</v>
      </c>
      <c r="Q8" s="17">
        <f t="shared" si="3"/>
        <v>-28</v>
      </c>
      <c r="R8" s="3">
        <f t="shared" si="4"/>
        <v>0</v>
      </c>
      <c r="S8" s="13">
        <f>COUNTIF($M$6:$M$24,T8)</f>
        <v>1</v>
      </c>
      <c r="T8" s="28" t="s">
        <v>24</v>
      </c>
    </row>
    <row r="9" spans="1:23" x14ac:dyDescent="0.2">
      <c r="A9" s="13">
        <f t="shared" ref="A9:A24" si="5">IF(A7=A8,A8+2,IF(K9=K8,A8+1,A8+1))</f>
        <v>4</v>
      </c>
      <c r="B9" s="13" t="s">
        <v>25</v>
      </c>
      <c r="C9" s="13" t="s">
        <v>26</v>
      </c>
      <c r="D9" s="13" t="s">
        <v>16</v>
      </c>
      <c r="E9" s="14" t="str">
        <f t="shared" si="0"/>
        <v>10</v>
      </c>
      <c r="F9" s="30" t="str">
        <f t="shared" si="0"/>
        <v>10</v>
      </c>
      <c r="G9" s="14" t="str">
        <f t="shared" si="0"/>
        <v>11</v>
      </c>
      <c r="H9" s="36" t="str">
        <f t="shared" si="0"/>
        <v>11</v>
      </c>
      <c r="I9" s="15">
        <v>1095</v>
      </c>
      <c r="J9" s="15">
        <v>1081</v>
      </c>
      <c r="K9" s="15">
        <v>1119</v>
      </c>
      <c r="L9" s="15">
        <v>1119</v>
      </c>
      <c r="M9" s="28" t="s">
        <v>27</v>
      </c>
      <c r="N9" s="28">
        <v>-60</v>
      </c>
      <c r="O9" s="3">
        <f t="shared" si="1"/>
        <v>1</v>
      </c>
      <c r="P9" s="31">
        <f t="shared" si="2"/>
        <v>-14</v>
      </c>
      <c r="Q9" s="31">
        <f t="shared" si="3"/>
        <v>24</v>
      </c>
      <c r="R9" s="3">
        <f t="shared" si="4"/>
        <v>0</v>
      </c>
      <c r="S9" s="13">
        <f t="shared" ref="S9:S20" si="6">COUNTIF($M$6:$M$24,T9)</f>
        <v>4</v>
      </c>
      <c r="T9" s="28" t="s">
        <v>27</v>
      </c>
    </row>
    <row r="10" spans="1:23" x14ac:dyDescent="0.2">
      <c r="A10" s="13">
        <f t="shared" si="5"/>
        <v>5</v>
      </c>
      <c r="B10" s="13" t="s">
        <v>28</v>
      </c>
      <c r="C10" s="13" t="s">
        <v>29</v>
      </c>
      <c r="D10" s="13" t="s">
        <v>16</v>
      </c>
      <c r="E10" s="14" t="str">
        <f t="shared" si="0"/>
        <v>10</v>
      </c>
      <c r="F10" s="14" t="str">
        <f t="shared" si="0"/>
        <v>10</v>
      </c>
      <c r="G10" s="14" t="str">
        <f t="shared" si="0"/>
        <v>10</v>
      </c>
      <c r="H10" s="14" t="str">
        <f t="shared" si="0"/>
        <v>10</v>
      </c>
      <c r="I10" s="15">
        <v>1000</v>
      </c>
      <c r="J10" s="15">
        <v>1043</v>
      </c>
      <c r="K10" s="15">
        <v>1052</v>
      </c>
      <c r="L10" s="15">
        <v>1052</v>
      </c>
      <c r="M10" s="28" t="s">
        <v>17</v>
      </c>
      <c r="N10" s="28">
        <v>-40</v>
      </c>
      <c r="O10" s="3">
        <f t="shared" si="1"/>
        <v>1</v>
      </c>
      <c r="P10" s="17">
        <f t="shared" si="2"/>
        <v>43</v>
      </c>
      <c r="Q10" s="31">
        <f t="shared" si="3"/>
        <v>52</v>
      </c>
      <c r="R10" s="3">
        <f t="shared" si="4"/>
        <v>1</v>
      </c>
      <c r="S10" s="13">
        <f t="shared" si="6"/>
        <v>3</v>
      </c>
      <c r="T10" s="28" t="s">
        <v>30</v>
      </c>
    </row>
    <row r="11" spans="1:23" x14ac:dyDescent="0.2">
      <c r="A11" s="13">
        <f t="shared" si="5"/>
        <v>6</v>
      </c>
      <c r="B11" s="13" t="s">
        <v>31</v>
      </c>
      <c r="C11" s="13" t="s">
        <v>32</v>
      </c>
      <c r="D11" s="13" t="s">
        <v>16</v>
      </c>
      <c r="E11" s="14" t="str">
        <f t="shared" si="0"/>
        <v>10</v>
      </c>
      <c r="F11" s="14" t="str">
        <f t="shared" si="0"/>
        <v>10</v>
      </c>
      <c r="G11" s="14" t="str">
        <f t="shared" si="0"/>
        <v>10</v>
      </c>
      <c r="H11" s="14" t="str">
        <f t="shared" si="0"/>
        <v>10</v>
      </c>
      <c r="I11" s="15">
        <v>1025</v>
      </c>
      <c r="J11" s="15">
        <v>1044</v>
      </c>
      <c r="K11" s="15">
        <v>1026</v>
      </c>
      <c r="L11" s="15">
        <v>1026</v>
      </c>
      <c r="M11" s="28" t="s">
        <v>24</v>
      </c>
      <c r="N11" s="28">
        <v>-70</v>
      </c>
      <c r="O11" s="3">
        <f t="shared" si="1"/>
        <v>1</v>
      </c>
      <c r="P11" s="18">
        <f t="shared" si="2"/>
        <v>19</v>
      </c>
      <c r="Q11" s="31">
        <f t="shared" si="3"/>
        <v>1</v>
      </c>
      <c r="R11" s="3">
        <f t="shared" si="4"/>
        <v>1</v>
      </c>
      <c r="S11" s="13">
        <f t="shared" si="6"/>
        <v>4</v>
      </c>
      <c r="T11" s="28" t="s">
        <v>17</v>
      </c>
    </row>
    <row r="12" spans="1:23" x14ac:dyDescent="0.2">
      <c r="A12" s="13">
        <f t="shared" si="5"/>
        <v>7</v>
      </c>
      <c r="B12" s="13" t="s">
        <v>33</v>
      </c>
      <c r="C12" s="13" t="s">
        <v>34</v>
      </c>
      <c r="D12" s="13" t="s">
        <v>16</v>
      </c>
      <c r="E12" s="14" t="str">
        <f t="shared" si="0"/>
        <v>9</v>
      </c>
      <c r="F12" s="14" t="str">
        <f t="shared" si="0"/>
        <v>9</v>
      </c>
      <c r="G12" s="14" t="str">
        <f t="shared" si="0"/>
        <v>9</v>
      </c>
      <c r="H12" s="14" t="str">
        <f t="shared" si="0"/>
        <v>9</v>
      </c>
      <c r="I12" s="15">
        <v>921</v>
      </c>
      <c r="J12" s="15">
        <v>944</v>
      </c>
      <c r="K12" s="15">
        <v>928</v>
      </c>
      <c r="L12" s="15">
        <v>928</v>
      </c>
      <c r="M12" s="28" t="s">
        <v>27</v>
      </c>
      <c r="N12" s="28">
        <v>-60</v>
      </c>
      <c r="O12" s="3">
        <f t="shared" si="1"/>
        <v>1</v>
      </c>
      <c r="P12" s="31">
        <f t="shared" si="2"/>
        <v>23</v>
      </c>
      <c r="Q12" s="31">
        <f t="shared" si="3"/>
        <v>7</v>
      </c>
      <c r="R12" s="3">
        <f t="shared" si="4"/>
        <v>1</v>
      </c>
      <c r="S12" s="13">
        <f t="shared" si="6"/>
        <v>0</v>
      </c>
      <c r="T12" s="28" t="s">
        <v>35</v>
      </c>
    </row>
    <row r="13" spans="1:23" x14ac:dyDescent="0.2">
      <c r="A13" s="13">
        <f t="shared" si="5"/>
        <v>8</v>
      </c>
      <c r="B13" s="13" t="s">
        <v>36</v>
      </c>
      <c r="C13" s="13" t="s">
        <v>37</v>
      </c>
      <c r="D13" s="13" t="s">
        <v>16</v>
      </c>
      <c r="E13" s="14" t="str">
        <f t="shared" si="0"/>
        <v>7</v>
      </c>
      <c r="F13" s="14" t="str">
        <f t="shared" si="0"/>
        <v>7</v>
      </c>
      <c r="G13" s="30" t="str">
        <f t="shared" si="0"/>
        <v>7</v>
      </c>
      <c r="H13" s="14" t="str">
        <f t="shared" si="0"/>
        <v>7</v>
      </c>
      <c r="I13" s="15">
        <v>739</v>
      </c>
      <c r="J13" s="15">
        <v>752</v>
      </c>
      <c r="K13" s="15">
        <v>739</v>
      </c>
      <c r="L13" s="15">
        <v>739</v>
      </c>
      <c r="M13" s="28" t="s">
        <v>27</v>
      </c>
      <c r="N13" s="28">
        <v>-60</v>
      </c>
      <c r="O13" s="3" t="str">
        <f t="shared" si="1"/>
        <v/>
      </c>
      <c r="P13" s="31">
        <f t="shared" si="2"/>
        <v>13</v>
      </c>
      <c r="Q13" s="31">
        <f t="shared" si="3"/>
        <v>0</v>
      </c>
      <c r="R13" s="3">
        <f t="shared" si="4"/>
        <v>1</v>
      </c>
      <c r="S13" s="13">
        <f t="shared" si="6"/>
        <v>0</v>
      </c>
      <c r="T13" s="28" t="s">
        <v>38</v>
      </c>
    </row>
    <row r="14" spans="1:23" x14ac:dyDescent="0.2">
      <c r="A14" s="13">
        <f t="shared" si="5"/>
        <v>9</v>
      </c>
      <c r="B14" s="13" t="s">
        <v>39</v>
      </c>
      <c r="C14" s="13" t="s">
        <v>40</v>
      </c>
      <c r="D14" s="13" t="s">
        <v>16</v>
      </c>
      <c r="E14" s="14" t="str">
        <f t="shared" si="0"/>
        <v>6</v>
      </c>
      <c r="F14" s="14" t="str">
        <f t="shared" si="0"/>
        <v>6</v>
      </c>
      <c r="G14" s="30" t="str">
        <f t="shared" si="0"/>
        <v>6</v>
      </c>
      <c r="H14" s="14" t="str">
        <f t="shared" si="0"/>
        <v>6</v>
      </c>
      <c r="I14" s="15">
        <v>632</v>
      </c>
      <c r="J14" s="15">
        <v>634</v>
      </c>
      <c r="K14" s="15">
        <v>674</v>
      </c>
      <c r="L14" s="15">
        <v>674</v>
      </c>
      <c r="M14" s="28" t="s">
        <v>27</v>
      </c>
      <c r="N14" s="28">
        <v>-60</v>
      </c>
      <c r="O14" s="3">
        <f t="shared" si="1"/>
        <v>1</v>
      </c>
      <c r="P14" s="31">
        <f t="shared" si="2"/>
        <v>2</v>
      </c>
      <c r="Q14" s="31">
        <f t="shared" si="3"/>
        <v>42</v>
      </c>
      <c r="R14" s="3">
        <f t="shared" si="4"/>
        <v>1</v>
      </c>
      <c r="S14" s="13">
        <f t="shared" si="6"/>
        <v>0</v>
      </c>
      <c r="T14" s="28" t="s">
        <v>41</v>
      </c>
    </row>
    <row r="15" spans="1:23" x14ac:dyDescent="0.2">
      <c r="A15" s="13">
        <f t="shared" si="5"/>
        <v>10</v>
      </c>
      <c r="B15" s="13" t="s">
        <v>42</v>
      </c>
      <c r="C15" s="13" t="s">
        <v>43</v>
      </c>
      <c r="D15" s="13" t="s">
        <v>16</v>
      </c>
      <c r="E15" s="14" t="str">
        <f t="shared" si="0"/>
        <v>5</v>
      </c>
      <c r="F15" s="14" t="str">
        <f t="shared" si="0"/>
        <v>5</v>
      </c>
      <c r="G15" s="30" t="str">
        <f t="shared" si="0"/>
        <v>6</v>
      </c>
      <c r="H15" s="36" t="str">
        <f t="shared" si="0"/>
        <v>6</v>
      </c>
      <c r="I15" s="15">
        <v>561</v>
      </c>
      <c r="J15" s="15">
        <v>585</v>
      </c>
      <c r="K15" s="15">
        <v>604</v>
      </c>
      <c r="L15" s="15">
        <v>604</v>
      </c>
      <c r="M15" s="28" t="s">
        <v>30</v>
      </c>
      <c r="N15" s="28">
        <v>-50</v>
      </c>
      <c r="O15" s="3">
        <f t="shared" si="1"/>
        <v>1</v>
      </c>
      <c r="P15" s="31">
        <f t="shared" si="2"/>
        <v>24</v>
      </c>
      <c r="Q15" s="31">
        <f t="shared" si="3"/>
        <v>43</v>
      </c>
      <c r="R15" s="3">
        <f t="shared" si="4"/>
        <v>1</v>
      </c>
      <c r="S15" s="13">
        <f t="shared" si="6"/>
        <v>0</v>
      </c>
      <c r="T15" s="28" t="s">
        <v>44</v>
      </c>
    </row>
    <row r="16" spans="1:23" x14ac:dyDescent="0.2">
      <c r="A16" s="13">
        <f t="shared" si="5"/>
        <v>11</v>
      </c>
      <c r="B16" s="13" t="s">
        <v>45</v>
      </c>
      <c r="C16" s="13" t="s">
        <v>46</v>
      </c>
      <c r="D16" s="13" t="s">
        <v>16</v>
      </c>
      <c r="E16" s="14" t="str">
        <f t="shared" si="0"/>
        <v>5</v>
      </c>
      <c r="F16" s="14" t="str">
        <f t="shared" si="0"/>
        <v>5</v>
      </c>
      <c r="G16" s="14" t="str">
        <f t="shared" si="0"/>
        <v>5</v>
      </c>
      <c r="H16" s="14" t="str">
        <f t="shared" si="0"/>
        <v>5</v>
      </c>
      <c r="I16" s="15">
        <v>500</v>
      </c>
      <c r="J16" s="15">
        <v>524</v>
      </c>
      <c r="K16" s="15">
        <v>567</v>
      </c>
      <c r="L16" s="15">
        <v>567</v>
      </c>
      <c r="M16" s="28" t="s">
        <v>30</v>
      </c>
      <c r="N16" s="28">
        <v>-50</v>
      </c>
      <c r="O16" s="3">
        <f t="shared" si="1"/>
        <v>1</v>
      </c>
      <c r="P16" s="31">
        <f t="shared" si="2"/>
        <v>24</v>
      </c>
      <c r="Q16" s="18">
        <f t="shared" si="3"/>
        <v>67</v>
      </c>
      <c r="R16" s="3">
        <f t="shared" si="4"/>
        <v>1</v>
      </c>
      <c r="S16" s="13">
        <f t="shared" si="6"/>
        <v>3</v>
      </c>
      <c r="T16" s="28" t="s">
        <v>47</v>
      </c>
    </row>
    <row r="17" spans="1:20" x14ac:dyDescent="0.2">
      <c r="A17" s="13">
        <f t="shared" si="5"/>
        <v>12</v>
      </c>
      <c r="B17" s="13" t="s">
        <v>55</v>
      </c>
      <c r="C17" s="13" t="s">
        <v>56</v>
      </c>
      <c r="D17" s="13" t="s">
        <v>50</v>
      </c>
      <c r="E17" s="14" t="str">
        <f t="shared" si="0"/>
        <v>5</v>
      </c>
      <c r="F17" s="14" t="str">
        <f t="shared" si="0"/>
        <v>5</v>
      </c>
      <c r="G17" s="16" t="str">
        <f t="shared" si="0"/>
        <v>5</v>
      </c>
      <c r="H17" s="14" t="str">
        <f t="shared" si="0"/>
        <v>5</v>
      </c>
      <c r="I17" s="15">
        <v>500</v>
      </c>
      <c r="J17" s="15">
        <v>500</v>
      </c>
      <c r="K17" s="15">
        <v>508</v>
      </c>
      <c r="L17" s="15">
        <v>508</v>
      </c>
      <c r="M17" s="28" t="s">
        <v>47</v>
      </c>
      <c r="N17" s="28">
        <v>-14</v>
      </c>
      <c r="O17" s="3">
        <f t="shared" si="1"/>
        <v>1</v>
      </c>
      <c r="P17" s="31">
        <f t="shared" si="2"/>
        <v>0</v>
      </c>
      <c r="Q17" s="31">
        <f t="shared" si="3"/>
        <v>8</v>
      </c>
      <c r="R17" s="3" t="str">
        <f t="shared" si="4"/>
        <v/>
      </c>
      <c r="S17" s="13">
        <f t="shared" si="6"/>
        <v>1</v>
      </c>
      <c r="T17" s="28" t="s">
        <v>51</v>
      </c>
    </row>
    <row r="18" spans="1:20" x14ac:dyDescent="0.2">
      <c r="A18" s="13">
        <f t="shared" si="5"/>
        <v>13</v>
      </c>
      <c r="B18" s="13" t="s">
        <v>52</v>
      </c>
      <c r="C18" s="13" t="s">
        <v>53</v>
      </c>
      <c r="D18" s="13" t="s">
        <v>16</v>
      </c>
      <c r="E18" s="14" t="str">
        <f t="shared" si="0"/>
        <v>5</v>
      </c>
      <c r="F18" s="14" t="str">
        <f t="shared" si="0"/>
        <v>5</v>
      </c>
      <c r="G18" s="16" t="str">
        <f t="shared" si="0"/>
        <v>5</v>
      </c>
      <c r="H18" s="14" t="str">
        <f t="shared" si="0"/>
        <v>5</v>
      </c>
      <c r="I18" s="15">
        <v>516</v>
      </c>
      <c r="J18" s="15">
        <v>500</v>
      </c>
      <c r="K18" s="15">
        <v>505</v>
      </c>
      <c r="L18" s="15">
        <v>505</v>
      </c>
      <c r="M18" s="28" t="s">
        <v>47</v>
      </c>
      <c r="N18" s="28">
        <v>-14</v>
      </c>
      <c r="O18" s="3">
        <f t="shared" si="1"/>
        <v>0</v>
      </c>
      <c r="P18" s="31">
        <f t="shared" si="2"/>
        <v>-16</v>
      </c>
      <c r="Q18" s="31">
        <f t="shared" si="3"/>
        <v>-11</v>
      </c>
      <c r="R18" s="3">
        <f t="shared" si="4"/>
        <v>0</v>
      </c>
      <c r="S18" s="13">
        <f t="shared" si="6"/>
        <v>2</v>
      </c>
      <c r="T18" s="28" t="s">
        <v>54</v>
      </c>
    </row>
    <row r="19" spans="1:20" x14ac:dyDescent="0.2">
      <c r="A19" s="13">
        <f t="shared" si="5"/>
        <v>14</v>
      </c>
      <c r="B19" s="13" t="s">
        <v>48</v>
      </c>
      <c r="C19" s="13" t="s">
        <v>49</v>
      </c>
      <c r="D19" s="13" t="s">
        <v>50</v>
      </c>
      <c r="E19" s="14" t="str">
        <f t="shared" si="0"/>
        <v>5</v>
      </c>
      <c r="F19" s="14" t="str">
        <f t="shared" si="0"/>
        <v>5</v>
      </c>
      <c r="G19" s="14" t="str">
        <f t="shared" si="0"/>
        <v>5</v>
      </c>
      <c r="H19" s="14" t="str">
        <f t="shared" si="0"/>
        <v>5</v>
      </c>
      <c r="I19" s="15">
        <v>514</v>
      </c>
      <c r="J19" s="15">
        <v>500</v>
      </c>
      <c r="K19" s="15">
        <v>505</v>
      </c>
      <c r="L19" s="15">
        <v>505</v>
      </c>
      <c r="M19" s="28" t="s">
        <v>51</v>
      </c>
      <c r="N19" s="28">
        <v>-13</v>
      </c>
      <c r="O19" s="3">
        <f t="shared" si="1"/>
        <v>0</v>
      </c>
      <c r="P19" s="31">
        <f t="shared" si="2"/>
        <v>-14</v>
      </c>
      <c r="Q19" s="31">
        <f t="shared" si="3"/>
        <v>-9</v>
      </c>
      <c r="R19" s="3">
        <f t="shared" si="4"/>
        <v>0</v>
      </c>
      <c r="S19" s="13">
        <f t="shared" si="6"/>
        <v>0</v>
      </c>
      <c r="T19" s="28" t="s">
        <v>57</v>
      </c>
    </row>
    <row r="20" spans="1:20" x14ac:dyDescent="0.2">
      <c r="A20" s="13">
        <f t="shared" si="5"/>
        <v>15</v>
      </c>
      <c r="B20" s="13" t="s">
        <v>48</v>
      </c>
      <c r="C20" s="13" t="s">
        <v>58</v>
      </c>
      <c r="D20" s="13" t="s">
        <v>16</v>
      </c>
      <c r="E20" s="14" t="str">
        <f t="shared" si="0"/>
        <v>5</v>
      </c>
      <c r="F20" s="14" t="str">
        <f t="shared" si="0"/>
        <v>5</v>
      </c>
      <c r="G20" s="16" t="str">
        <f t="shared" si="0"/>
        <v>5</v>
      </c>
      <c r="H20" s="14" t="str">
        <f t="shared" si="0"/>
        <v>5</v>
      </c>
      <c r="I20" s="15">
        <v>500</v>
      </c>
      <c r="J20" s="15">
        <v>500</v>
      </c>
      <c r="K20" s="15">
        <v>500</v>
      </c>
      <c r="L20" s="15">
        <v>500</v>
      </c>
      <c r="M20" s="28" t="s">
        <v>59</v>
      </c>
      <c r="N20" s="28">
        <v>-10</v>
      </c>
      <c r="O20" s="3" t="str">
        <f t="shared" si="1"/>
        <v/>
      </c>
      <c r="P20" s="31">
        <f t="shared" si="2"/>
        <v>0</v>
      </c>
      <c r="Q20" s="31">
        <f t="shared" si="3"/>
        <v>0</v>
      </c>
      <c r="R20" s="3" t="str">
        <f t="shared" si="4"/>
        <v/>
      </c>
      <c r="S20" s="13">
        <f t="shared" si="6"/>
        <v>1</v>
      </c>
      <c r="T20" s="28" t="s">
        <v>59</v>
      </c>
    </row>
    <row r="21" spans="1:20" x14ac:dyDescent="0.2">
      <c r="A21" s="13">
        <f t="shared" si="5"/>
        <v>16</v>
      </c>
      <c r="B21" s="13" t="s">
        <v>62</v>
      </c>
      <c r="C21" s="13" t="s">
        <v>15</v>
      </c>
      <c r="D21" s="13" t="s">
        <v>16</v>
      </c>
      <c r="E21" s="14" t="str">
        <f t="shared" si="0"/>
        <v>5</v>
      </c>
      <c r="F21" s="14" t="str">
        <f t="shared" si="0"/>
        <v>5</v>
      </c>
      <c r="G21" s="16" t="str">
        <f t="shared" si="0"/>
        <v>5</v>
      </c>
      <c r="H21" s="14" t="str">
        <f t="shared" si="0"/>
        <v>5</v>
      </c>
      <c r="I21" s="15">
        <v>509</v>
      </c>
      <c r="J21" s="15">
        <v>500</v>
      </c>
      <c r="K21" s="15">
        <v>500</v>
      </c>
      <c r="L21" s="15">
        <v>500</v>
      </c>
      <c r="M21" s="28" t="s">
        <v>47</v>
      </c>
      <c r="N21" s="28">
        <v>-14</v>
      </c>
      <c r="O21" s="3">
        <f t="shared" si="1"/>
        <v>0</v>
      </c>
      <c r="P21" s="31">
        <f t="shared" si="2"/>
        <v>-9</v>
      </c>
      <c r="Q21" s="31">
        <f t="shared" si="3"/>
        <v>-9</v>
      </c>
      <c r="R21" s="3">
        <f t="shared" si="4"/>
        <v>0</v>
      </c>
      <c r="T21" s="27"/>
    </row>
    <row r="22" spans="1:20" x14ac:dyDescent="0.2">
      <c r="A22" s="13">
        <f t="shared" si="5"/>
        <v>17</v>
      </c>
      <c r="B22" s="13" t="s">
        <v>64</v>
      </c>
      <c r="C22" s="13" t="s">
        <v>65</v>
      </c>
      <c r="D22" s="13" t="s">
        <v>16</v>
      </c>
      <c r="E22" s="14" t="str">
        <f t="shared" ref="E22:H24" si="7">IF(I22&gt;=1000,LEFT(I22,2),IF(I22&lt;1000,LEFT(I22,1)))</f>
        <v>5</v>
      </c>
      <c r="F22" s="14" t="str">
        <f t="shared" si="7"/>
        <v>5</v>
      </c>
      <c r="G22" s="16" t="str">
        <f t="shared" si="7"/>
        <v>5</v>
      </c>
      <c r="H22" s="14" t="str">
        <f t="shared" si="7"/>
        <v>5</v>
      </c>
      <c r="I22" s="15">
        <v>500</v>
      </c>
      <c r="J22" s="15">
        <v>500</v>
      </c>
      <c r="K22" s="15">
        <v>500</v>
      </c>
      <c r="L22" s="15">
        <v>500</v>
      </c>
      <c r="M22" s="28" t="s">
        <v>30</v>
      </c>
      <c r="N22" s="28">
        <v>-50</v>
      </c>
      <c r="O22" s="3" t="str">
        <f t="shared" si="1"/>
        <v/>
      </c>
      <c r="P22" s="31">
        <f t="shared" si="2"/>
        <v>0</v>
      </c>
      <c r="Q22" s="31">
        <f t="shared" si="3"/>
        <v>0</v>
      </c>
      <c r="R22" s="3" t="str">
        <f t="shared" si="4"/>
        <v/>
      </c>
      <c r="T22" s="27"/>
    </row>
    <row r="23" spans="1:20" x14ac:dyDescent="0.2">
      <c r="A23" s="13">
        <f t="shared" si="5"/>
        <v>18</v>
      </c>
      <c r="B23" s="13" t="s">
        <v>63</v>
      </c>
      <c r="C23" s="13" t="s">
        <v>58</v>
      </c>
      <c r="D23" s="13" t="s">
        <v>16</v>
      </c>
      <c r="E23" s="14" t="str">
        <f t="shared" si="7"/>
        <v>5</v>
      </c>
      <c r="F23" s="14" t="str">
        <f t="shared" si="7"/>
        <v>5</v>
      </c>
      <c r="G23" s="16" t="str">
        <f t="shared" si="7"/>
        <v>5</v>
      </c>
      <c r="H23" s="14" t="str">
        <f t="shared" si="7"/>
        <v>5</v>
      </c>
      <c r="I23" s="15">
        <v>500</v>
      </c>
      <c r="J23" s="15">
        <v>500</v>
      </c>
      <c r="K23" s="15">
        <v>500</v>
      </c>
      <c r="L23" s="15">
        <v>500</v>
      </c>
      <c r="M23" s="28" t="s">
        <v>54</v>
      </c>
      <c r="N23" s="28">
        <v>-12</v>
      </c>
      <c r="O23" s="3" t="str">
        <f t="shared" si="1"/>
        <v/>
      </c>
      <c r="P23" s="31">
        <f t="shared" si="2"/>
        <v>0</v>
      </c>
      <c r="Q23" s="31">
        <f t="shared" si="3"/>
        <v>0</v>
      </c>
      <c r="R23" s="3" t="str">
        <f t="shared" si="4"/>
        <v/>
      </c>
      <c r="T23" s="27"/>
    </row>
    <row r="24" spans="1:20" x14ac:dyDescent="0.2">
      <c r="A24" s="13">
        <f t="shared" si="5"/>
        <v>19</v>
      </c>
      <c r="B24" s="13" t="s">
        <v>60</v>
      </c>
      <c r="C24" s="13" t="s">
        <v>61</v>
      </c>
      <c r="D24" s="13" t="s">
        <v>16</v>
      </c>
      <c r="E24" s="14" t="str">
        <f t="shared" si="7"/>
        <v>5</v>
      </c>
      <c r="F24" s="14" t="str">
        <f t="shared" si="7"/>
        <v>5</v>
      </c>
      <c r="G24" s="16" t="str">
        <f t="shared" si="7"/>
        <v>5</v>
      </c>
      <c r="H24" s="14" t="str">
        <f>IF(L24&gt;=1000,LEFT(L24,2),IF(L24&lt;1000,LEFT(L24,1)))</f>
        <v>5</v>
      </c>
      <c r="I24" s="15">
        <v>500</v>
      </c>
      <c r="J24" s="15">
        <v>500</v>
      </c>
      <c r="K24" s="15">
        <v>500</v>
      </c>
      <c r="L24" s="15">
        <v>500</v>
      </c>
      <c r="M24" s="28" t="s">
        <v>54</v>
      </c>
      <c r="N24" s="28">
        <v>-12</v>
      </c>
      <c r="O24" s="3" t="str">
        <f t="shared" si="1"/>
        <v/>
      </c>
      <c r="P24" s="31">
        <f t="shared" si="2"/>
        <v>0</v>
      </c>
      <c r="Q24" s="31">
        <f t="shared" si="3"/>
        <v>0</v>
      </c>
      <c r="R24" s="3" t="str">
        <f t="shared" si="4"/>
        <v/>
      </c>
      <c r="T24" s="27"/>
    </row>
    <row r="25" spans="1:20" x14ac:dyDescent="0.2">
      <c r="E25" s="32"/>
      <c r="F25" s="32"/>
      <c r="G25" s="33"/>
      <c r="H25" s="32"/>
      <c r="I25" s="34"/>
      <c r="J25" s="34"/>
      <c r="K25" s="34"/>
      <c r="L25" s="34"/>
      <c r="P25" s="2"/>
      <c r="T25" s="27"/>
    </row>
    <row r="26" spans="1:20" x14ac:dyDescent="0.2">
      <c r="E26" s="1"/>
      <c r="F26" s="1"/>
      <c r="G26" s="1"/>
      <c r="H26" s="1"/>
      <c r="I26" s="1"/>
      <c r="M26" s="1"/>
      <c r="N26" s="1"/>
      <c r="O26" s="1"/>
      <c r="Q26" s="1"/>
    </row>
    <row r="27" spans="1:20" x14ac:dyDescent="0.2">
      <c r="C27" s="27" t="s">
        <v>66</v>
      </c>
      <c r="F27" s="2"/>
      <c r="G27" s="3"/>
      <c r="H27" s="3"/>
      <c r="I27" s="3"/>
      <c r="L27" s="3"/>
      <c r="M27" s="19" t="s">
        <v>67</v>
      </c>
      <c r="N27" s="3"/>
    </row>
    <row r="28" spans="1:20" x14ac:dyDescent="0.2">
      <c r="B28" s="20" t="s">
        <v>68</v>
      </c>
      <c r="C28" s="21">
        <f>SUM($S$7:$S$14)</f>
        <v>12</v>
      </c>
      <c r="F28" s="3" t="s">
        <v>69</v>
      </c>
      <c r="H28" s="3"/>
      <c r="I28" s="22">
        <f>IF(Q6="","",COUNTIF(O6:O24,1))</f>
        <v>9</v>
      </c>
      <c r="L28" s="3"/>
      <c r="M28" s="1" t="s">
        <v>69</v>
      </c>
      <c r="P28" s="3"/>
      <c r="R28" s="3" t="str">
        <f>IF(P17&gt;0,1,IF(P17&lt;0,0,IF(P17=0,"")))</f>
        <v/>
      </c>
    </row>
    <row r="29" spans="1:20" x14ac:dyDescent="0.2">
      <c r="B29" s="20" t="s">
        <v>70</v>
      </c>
      <c r="C29" s="13">
        <f>SUM($S$15:$S$20)</f>
        <v>7</v>
      </c>
      <c r="F29" s="3" t="s">
        <v>71</v>
      </c>
      <c r="I29" s="19">
        <f>IF(Q6="","",COUNTIF(O6:O24,""))</f>
        <v>6</v>
      </c>
      <c r="M29" s="1" t="s">
        <v>71</v>
      </c>
      <c r="P29" s="27"/>
    </row>
    <row r="30" spans="1:20" x14ac:dyDescent="0.2">
      <c r="B30" s="20" t="s">
        <v>72</v>
      </c>
      <c r="C30" s="13"/>
      <c r="F30" s="3" t="s">
        <v>73</v>
      </c>
      <c r="I30" s="23">
        <f>IF(Q6="","",COUNTIF(O6:O24,0))</f>
        <v>4</v>
      </c>
      <c r="M30" s="1" t="s">
        <v>73</v>
      </c>
      <c r="R30" s="3">
        <f>IF(P18&gt;0,1,IF(P18&lt;0,0,IF(P18=0,"")))</f>
        <v>0</v>
      </c>
    </row>
    <row r="31" spans="1:20" x14ac:dyDescent="0.2">
      <c r="B31" s="25" t="s">
        <v>74</v>
      </c>
      <c r="C31" s="24">
        <f>SUM(C28:C30)</f>
        <v>19</v>
      </c>
    </row>
    <row r="32" spans="1:20" x14ac:dyDescent="0.2">
      <c r="B32" s="3"/>
      <c r="C32" s="3"/>
      <c r="M32" s="3"/>
      <c r="O32" s="25" t="s">
        <v>75</v>
      </c>
      <c r="Q32" s="35">
        <v>5.0199999999999996</v>
      </c>
    </row>
    <row r="33" spans="1:23" x14ac:dyDescent="0.2">
      <c r="A33" s="26"/>
      <c r="B33" s="43" t="s">
        <v>76</v>
      </c>
      <c r="C33" s="43"/>
      <c r="M33" s="3"/>
      <c r="O33" s="25" t="s">
        <v>77</v>
      </c>
      <c r="Q33" s="35">
        <v>5.59</v>
      </c>
    </row>
    <row r="34" spans="1:23" x14ac:dyDescent="0.2">
      <c r="A34" s="13">
        <v>1</v>
      </c>
      <c r="B34" s="13" t="s">
        <v>55</v>
      </c>
      <c r="C34" s="13" t="s">
        <v>56</v>
      </c>
      <c r="D34" s="13" t="s">
        <v>50</v>
      </c>
      <c r="R34" s="1"/>
    </row>
    <row r="35" spans="1:23" x14ac:dyDescent="0.2">
      <c r="A35" s="13">
        <f>A34+1</f>
        <v>2</v>
      </c>
      <c r="B35" s="13" t="s">
        <v>63</v>
      </c>
      <c r="C35" s="13" t="s">
        <v>58</v>
      </c>
      <c r="D35" s="13" t="s">
        <v>16</v>
      </c>
    </row>
    <row r="36" spans="1:23" x14ac:dyDescent="0.2">
      <c r="A36" s="13">
        <f t="shared" ref="A36:A40" si="8">A35+1</f>
        <v>3</v>
      </c>
      <c r="B36" s="13" t="s">
        <v>52</v>
      </c>
      <c r="C36" s="13" t="s">
        <v>53</v>
      </c>
      <c r="D36" s="13" t="s">
        <v>16</v>
      </c>
    </row>
    <row r="37" spans="1:23" x14ac:dyDescent="0.2">
      <c r="A37" s="13">
        <f t="shared" si="8"/>
        <v>4</v>
      </c>
      <c r="B37" s="13" t="s">
        <v>60</v>
      </c>
      <c r="C37" s="13" t="s">
        <v>61</v>
      </c>
      <c r="D37" s="13" t="s">
        <v>16</v>
      </c>
    </row>
    <row r="38" spans="1:23" x14ac:dyDescent="0.2">
      <c r="A38" s="13">
        <f t="shared" si="8"/>
        <v>5</v>
      </c>
      <c r="B38" s="13" t="s">
        <v>62</v>
      </c>
      <c r="C38" s="13" t="s">
        <v>15</v>
      </c>
      <c r="D38" s="13" t="s">
        <v>16</v>
      </c>
    </row>
    <row r="39" spans="1:23" x14ac:dyDescent="0.2">
      <c r="A39" s="13">
        <f t="shared" si="8"/>
        <v>6</v>
      </c>
      <c r="B39" s="13" t="s">
        <v>48</v>
      </c>
      <c r="C39" s="13" t="s">
        <v>49</v>
      </c>
      <c r="D39" s="13" t="s">
        <v>50</v>
      </c>
    </row>
    <row r="40" spans="1:23" x14ac:dyDescent="0.2">
      <c r="A40" s="13">
        <f t="shared" si="8"/>
        <v>7</v>
      </c>
      <c r="B40" s="13" t="s">
        <v>48</v>
      </c>
      <c r="C40" s="13" t="s">
        <v>58</v>
      </c>
      <c r="D40" s="13" t="s">
        <v>16</v>
      </c>
    </row>
    <row r="42" spans="1:23" x14ac:dyDescent="0.2">
      <c r="B42" s="46" t="s">
        <v>72</v>
      </c>
      <c r="C42" s="46"/>
    </row>
    <row r="43" spans="1:23" x14ac:dyDescent="0.2">
      <c r="A43" s="13">
        <v>1</v>
      </c>
      <c r="B43" s="13" t="s">
        <v>78</v>
      </c>
      <c r="C43" s="13" t="s">
        <v>79</v>
      </c>
      <c r="D43" s="13" t="s">
        <v>16</v>
      </c>
    </row>
    <row r="44" spans="1:23" s="3" customFormat="1" x14ac:dyDescent="0.2">
      <c r="A44" s="13">
        <v>2</v>
      </c>
      <c r="B44" s="13" t="s">
        <v>80</v>
      </c>
      <c r="C44" s="13" t="s">
        <v>81</v>
      </c>
      <c r="D44" s="13" t="s">
        <v>16</v>
      </c>
      <c r="E44" s="27"/>
      <c r="F44" s="27"/>
      <c r="G44" s="27"/>
      <c r="H44" s="27"/>
      <c r="I44" s="2"/>
      <c r="J44" s="1"/>
      <c r="K44" s="1"/>
      <c r="L44" s="1"/>
      <c r="M44" s="27"/>
      <c r="N44" s="27"/>
      <c r="P44" s="1"/>
      <c r="Q44" s="2"/>
      <c r="S44" s="1"/>
      <c r="T44" s="1"/>
      <c r="U44" s="1"/>
      <c r="V44" s="1"/>
      <c r="W44" s="1"/>
    </row>
    <row r="45" spans="1:23" s="3" customFormat="1" x14ac:dyDescent="0.2">
      <c r="A45" s="1"/>
      <c r="B45" s="1"/>
      <c r="C45" s="1"/>
      <c r="D45" s="1"/>
      <c r="E45" s="27"/>
      <c r="F45" s="27"/>
      <c r="G45" s="27"/>
      <c r="H45" s="27"/>
      <c r="I45" s="2"/>
      <c r="J45" s="1"/>
      <c r="K45" s="1"/>
      <c r="L45" s="1"/>
      <c r="M45" s="27"/>
      <c r="N45" s="27"/>
      <c r="P45" s="1"/>
      <c r="Q45" s="2"/>
      <c r="S45" s="1"/>
      <c r="T45" s="1"/>
      <c r="U45" s="1"/>
      <c r="V45" s="1"/>
      <c r="W45" s="1"/>
    </row>
  </sheetData>
  <autoFilter ref="A5:T5" xr:uid="{00000000-0009-0000-0000-000000000000}"/>
  <mergeCells count="4">
    <mergeCell ref="E3:G3"/>
    <mergeCell ref="P3:Q3"/>
    <mergeCell ref="B33:C33"/>
    <mergeCell ref="B42:C42"/>
  </mergeCells>
  <conditionalFormatting sqref="I6:K17 L6:L24 J18:K18 I19:K24 I25:L25">
    <cfRule type="cellIs" dxfId="3" priority="1" operator="greaterThan">
      <formula>$I6</formula>
    </cfRule>
    <cfRule type="cellIs" dxfId="2" priority="2" operator="lessThan">
      <formula>$I6</formula>
    </cfRule>
  </conditionalFormatting>
  <pageMargins left="0.31" right="0.14000000000000001" top="0.34" bottom="0.36" header="0.24" footer="0.16"/>
  <pageSetup paperSize="9" scale="98" orientation="landscape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2024 2025</vt:lpstr>
      <vt:lpstr>2023 2024</vt:lpstr>
      <vt:lpstr>2022 2023</vt:lpstr>
      <vt:lpstr>2021 2022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Georges ETIEVE</dc:creator>
  <cp:lastModifiedBy>Georges ETIEVE</cp:lastModifiedBy>
  <dcterms:created xsi:type="dcterms:W3CDTF">2022-03-08T10:15:00Z</dcterms:created>
  <dcterms:modified xsi:type="dcterms:W3CDTF">2024-11-17T09:47:02Z</dcterms:modified>
</cp:coreProperties>
</file>